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360" windowWidth="28860" windowHeight="6420"/>
  </bookViews>
  <sheets>
    <sheet name="Presupuesto 2020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G30" i="1"/>
  <c r="H363"/>
  <c r="H435" l="1"/>
  <c r="H90" l="1"/>
  <c r="D2" i="2"/>
  <c r="C2"/>
  <c r="G305" i="1"/>
  <c r="G478"/>
  <c r="G475"/>
  <c r="G472"/>
  <c r="G467"/>
  <c r="G465"/>
  <c r="G459"/>
  <c r="G449"/>
  <c r="G440"/>
  <c r="G436"/>
  <c r="G429"/>
  <c r="G427"/>
  <c r="G423"/>
  <c r="G397"/>
  <c r="G380"/>
  <c r="G372"/>
  <c r="G368"/>
  <c r="G363"/>
  <c r="G358"/>
  <c r="G355"/>
  <c r="G353"/>
  <c r="G350"/>
  <c r="G348"/>
  <c r="G300"/>
  <c r="G297"/>
  <c r="G289"/>
  <c r="G276"/>
  <c r="G274"/>
  <c r="G257"/>
  <c r="G250"/>
  <c r="G243"/>
  <c r="G238"/>
  <c r="G236"/>
  <c r="G233"/>
  <c r="G157"/>
  <c r="G150"/>
  <c r="G148"/>
  <c r="G141"/>
  <c r="G137"/>
  <c r="G132"/>
  <c r="G121"/>
  <c r="G100"/>
  <c r="G91"/>
  <c r="G86"/>
  <c r="G84"/>
  <c r="G79"/>
  <c r="G55"/>
  <c r="G51"/>
  <c r="G44"/>
  <c r="G41"/>
  <c r="G36"/>
  <c r="G20"/>
  <c r="G16"/>
  <c r="G8"/>
  <c r="G50" l="1"/>
  <c r="G448"/>
  <c r="G435"/>
  <c r="G19"/>
  <c r="G90"/>
  <c r="G426"/>
  <c r="G352"/>
  <c r="G458"/>
  <c r="G7"/>
  <c r="G235"/>
  <c r="G347"/>
  <c r="G357"/>
  <c r="G242"/>
  <c r="G54"/>
  <c r="G131"/>
  <c r="G29"/>
  <c r="G156"/>
  <c r="G456" l="1"/>
  <c r="G241"/>
  <c r="G6"/>
  <c r="G155"/>
  <c r="G89"/>
  <c r="G482" l="1"/>
  <c r="G488"/>
  <c r="G447"/>
  <c r="G487"/>
  <c r="G483" l="1"/>
  <c r="G489"/>
  <c r="G485" l="1"/>
</calcChain>
</file>

<file path=xl/comments1.xml><?xml version="1.0" encoding="utf-8"?>
<comments xmlns="http://schemas.openxmlformats.org/spreadsheetml/2006/main">
  <authors>
    <author>Gerencia</author>
    <author>Administracion-ftcv</author>
    <author>Arturo Navarro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Previsión para 2 cursos de Nivel I y 1 de Nivel III</t>
        </r>
      </text>
    </comment>
    <comment ref="G159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Ver exacto el pago febrero y si se le paga algo el resto</t>
        </r>
      </text>
    </comment>
    <comment ref="C273" authorId="1">
      <text>
        <r>
          <rPr>
            <b/>
            <sz val="9"/>
            <color indexed="81"/>
            <rFont val="Tahoma"/>
            <family val="2"/>
          </rPr>
          <t>Administracion-ftcv:</t>
        </r>
        <r>
          <rPr>
            <sz val="9"/>
            <color indexed="81"/>
            <rFont val="Tahoma"/>
            <family val="2"/>
          </rPr>
          <t xml:space="preserve">
Cptos. Autonómicos</t>
        </r>
      </text>
    </comment>
    <comment ref="C318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Incluidois en otra cuenta</t>
        </r>
      </text>
    </comment>
    <comment ref="C374" author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No hay contrapartida de deportistas</t>
        </r>
      </text>
    </comment>
    <comment ref="G402" authorId="2">
      <text>
        <r>
          <rPr>
            <b/>
            <sz val="9"/>
            <color indexed="81"/>
            <rFont val="Tahoma"/>
            <family val="2"/>
          </rPr>
          <t>Arturo Navarro:</t>
        </r>
        <r>
          <rPr>
            <sz val="9"/>
            <color indexed="81"/>
            <rFont val="Tahoma"/>
            <family val="2"/>
          </rPr>
          <t xml:space="preserve">
No se incluyen gastos de personal y/o contratación de servicios (personal de montaje, etc.)</t>
        </r>
      </text>
    </comment>
  </commentList>
</comments>
</file>

<file path=xl/sharedStrings.xml><?xml version="1.0" encoding="utf-8"?>
<sst xmlns="http://schemas.openxmlformats.org/spreadsheetml/2006/main" count="486" uniqueCount="485">
  <si>
    <t>FEDERACION TRIATLON C.VALENCIANA</t>
  </si>
  <si>
    <t>Presupuesto</t>
  </si>
  <si>
    <t>1. Importe neto de la cifra de negocios.</t>
  </si>
  <si>
    <t>a) Ingresos federativos</t>
  </si>
  <si>
    <t>701 INGRESOS POR LICENCIAS FEDERATIVAS</t>
  </si>
  <si>
    <t>1 701.0.0000 LICENCIAS FEDERADOS CLUBS</t>
  </si>
  <si>
    <t>2 701.0.0001 LICENCIAS 1 DIA</t>
  </si>
  <si>
    <t>3 701.0.0002 LICENCIAS FEDERADOS INDEPENDIENTES</t>
  </si>
  <si>
    <t>4 701.0.0003 LICENCIA JUEGOS DEPORTIVOS</t>
  </si>
  <si>
    <t>5 701.0.0004 LICENCIAS JUECES Y TECNICOS</t>
  </si>
  <si>
    <t>6 701.0.0006 LICENCIA 1 DIA ESCOLAR</t>
  </si>
  <si>
    <t>7 701.0.0007 LICENCIA ESCOLAR (HABILITACIÓN)</t>
  </si>
  <si>
    <t>702 INGRESOS POR CUOTAS DE CLUBES Y OTRAS ASOC. DEPORTIVAS</t>
  </si>
  <si>
    <t>1 702.0.0000 CUOTAS CLUBES Y ORGANIZADORES</t>
  </si>
  <si>
    <t>2 702.0.0001 CUOTAS AFILIACION Y LICENCIA CLUBES</t>
  </si>
  <si>
    <t>b) Ventas</t>
  </si>
  <si>
    <t>700 INGRESOS POR VENTAS DE EXISTENCIAS</t>
  </si>
  <si>
    <t>1 700.0.0001 VENTA GORROS DE NATACIÓN</t>
  </si>
  <si>
    <t>2 700.0.0002 VENTA DORSALES</t>
  </si>
  <si>
    <t>3 700.0.0003 VENTA DE CHIPS</t>
  </si>
  <si>
    <t>4 700.0.0004 VENTA VELCROS</t>
  </si>
  <si>
    <t>5 700.0.0005 VENTA MULTI-DORSALES</t>
  </si>
  <si>
    <t>6 700.0.0006 VENTA CINTA META</t>
  </si>
  <si>
    <t>8 700.0.0008 VENTA GYMSACK</t>
  </si>
  <si>
    <t>9 700.0.0009 VENTA CAMISETAS TECNICAS</t>
  </si>
  <si>
    <t>c) Otros ingresos</t>
  </si>
  <si>
    <t>703 INGRESOS POR ACTIVIDADES DOCENTES</t>
  </si>
  <si>
    <t>1 703.0.0001 INSCRIPCIONES CURSO CAMPUS ESCUELA DE VERANO</t>
  </si>
  <si>
    <t>2 703.0.0002 INSCRIPCIONES CURSO ENTRENADOR NIVEL I Y II</t>
  </si>
  <si>
    <t>3 703.0.0003 INSCRIPCIONES JORNADAS TECNICAS</t>
  </si>
  <si>
    <t>4 703.0.0005 CURSO OFICIALES</t>
  </si>
  <si>
    <t>704 INGRESOS POR PUBLICIDAD E IMAGEN</t>
  </si>
  <si>
    <t>1 704.0.0006 INGRESOS ESPACIOS EXPO VALENCIA TRIATLON</t>
  </si>
  <si>
    <t>2 704.0.0008 INGRESOS PATROCINIO VALENCIA TRIATLON</t>
  </si>
  <si>
    <t>3 704.0.0011 INGRESOS PATROCINIO ALICANTE TRIATLON</t>
  </si>
  <si>
    <t>4 704.0.0012 INGRESOS ESPACIOS EXPO ICAN GANDIA</t>
  </si>
  <si>
    <t>708 DEVOLUCION Y RAPPELS VENTAS</t>
  </si>
  <si>
    <t>1 708.0.0001 DTO. COMPENSACIÓN LICENCIA UN DÍA</t>
  </si>
  <si>
    <t>1 708,0,0002 COMPENSACION GESTION CHIPS POR TPV</t>
  </si>
  <si>
    <t>709 OTROS INGRESOS</t>
  </si>
  <si>
    <t>1 709.0.0001 ING. REVISIONES MEDICAS</t>
  </si>
  <si>
    <t>2 709.0.0002 INGRESOS DIVERSOS MATERIAL DEPORTIVO</t>
  </si>
  <si>
    <t>3 709.0.0003 INGRESOS DEPORTISTAS CAR</t>
  </si>
  <si>
    <t>4 709.0.0006 INGRESOS OPERACIONES TPV</t>
  </si>
  <si>
    <t>5 709.0.0004 OTROS INGRESOS</t>
  </si>
  <si>
    <t>2. Variación de existencias de productos terminados y en curso de fabricación.</t>
  </si>
  <si>
    <t>710 VARIACIÓN DE EXISTENCIAS DE PROD. CURSO</t>
  </si>
  <si>
    <t>1 710.0.0000 VARIACION EXISTENCIAS MATERIAL DEPORTIVO</t>
  </si>
  <si>
    <t>3. Trabajos realizados por la empresa para su activo.</t>
  </si>
  <si>
    <t>4. Aprovisionamientos.</t>
  </si>
  <si>
    <t>600 COMPRAS DE MATERIAL DEPORTIVO</t>
  </si>
  <si>
    <t>1 600.0.0002 CHIPS BLANCOS - ALQUILER</t>
  </si>
  <si>
    <t>2 600.0.0003 TROFEOS CPTOS. AUTONOMICOS</t>
  </si>
  <si>
    <t>4 600.0.0005 TROFEOS JJDD</t>
  </si>
  <si>
    <t>5 600.0.0007 MATERIAL INFORMATICO/CRONO PRUEBAS</t>
  </si>
  <si>
    <t>6 600.0.0009 EQUIPACIONES OFICIALES</t>
  </si>
  <si>
    <t>7 600.0.0010 EQUIPACIÓN GRUPO TECNIFICACION</t>
  </si>
  <si>
    <t>8 600.0.0011 ARCO HINCHABLE PERSONALIZADO Y GASTOS</t>
  </si>
  <si>
    <t>9 600.0.0012 PANCARTAS ARCO META</t>
  </si>
  <si>
    <t>10 600.0.0014 EQUIPACION CRONOMETRAJE E INFORMATICOS</t>
  </si>
  <si>
    <t>11 600.0.0017 TROFEOS GALA</t>
  </si>
  <si>
    <t>12 600.0.0020 CINTAS DE META</t>
  </si>
  <si>
    <t>13 600.0.0021 EQUIPACION SELECCION AUTONOMICA</t>
  </si>
  <si>
    <t>14 600.0.0024 MATERIAL COMPETICION (PRECINTO, BRIDAS...)</t>
  </si>
  <si>
    <t>16 600.0.0045 DORSAL UNICO</t>
  </si>
  <si>
    <t>17 600.0.0051 EQUIPACION SELECCION ESCOLAR</t>
  </si>
  <si>
    <t>1 600.0.0001 MATERIAL JUECES</t>
  </si>
  <si>
    <t>5 600.0.0050 IMPERDIBLES</t>
  </si>
  <si>
    <t>8 600.0.0061 EQUIPACIONES ESPORT A L'ESCOLA</t>
  </si>
  <si>
    <t>COMPRAS MATERIAL ESPORT A L'ESCOLA +1 (1 SEMESTRE)</t>
  </si>
  <si>
    <t>COMPRAS MATERIAL ESPORT A L'ESCOLA +1 (2 TRIMESTRE)</t>
  </si>
  <si>
    <t>9 600.0.0062 MATERIAL ALMACEN</t>
  </si>
  <si>
    <t>601 COMPRAS DE BIENES DESTINADO A LA VENTA</t>
  </si>
  <si>
    <t>1 601.0.0001 CHIPS AMARILLOS - VENTA</t>
  </si>
  <si>
    <t>2 601.0.0002 GORROS NATACION</t>
  </si>
  <si>
    <t>3 601.0.0003 DORSALES</t>
  </si>
  <si>
    <t>4 601.0.0006 VELCROS PARA CHIP</t>
  </si>
  <si>
    <t>610 VARIACIÓN DE EXISTENCIAS DE MATERIAL DEPORTIVO</t>
  </si>
  <si>
    <t>1 610.0.0000 VARIACIÓN DE EXISTENCIAS DE MATERIAL DEPORTIVO</t>
  </si>
  <si>
    <t>693.1 PÉRDIDAS POR DETERIORO DE MERCADERÍAS</t>
  </si>
  <si>
    <t>1 693.1.0000 PÉRDIDAS POR CHIPS AMARILLOS</t>
  </si>
  <si>
    <t>2 693.1.0001 PERDIDAS POR GORROS</t>
  </si>
  <si>
    <t>5. Otros ingresos de la actividad</t>
  </si>
  <si>
    <t>a) Ingresos accesorios y otros ingresos de gestion corriente</t>
  </si>
  <si>
    <t>752 INGRESOS POR ARRENDAMIENTOS</t>
  </si>
  <si>
    <t>1 752.0.0001 ALQUILER BOXES Y MOQUETA</t>
  </si>
  <si>
    <t>2 752.0.0002 ALQUILER ARCO DE META</t>
  </si>
  <si>
    <t>3 752.0.0003 ALQUILER DE RELOJ</t>
  </si>
  <si>
    <t>4 752.0.0004 ALQUILER CHIPS</t>
  </si>
  <si>
    <t>7 752.0.0007 ARCO Y RELOJ DE META (ALQ.)</t>
  </si>
  <si>
    <t>8 752.0.0008 ALQUILER CONOS</t>
  </si>
  <si>
    <t>758 INGRESOS POR ORGANIZACION DE ACONTECIMIENTOS DEPORTIVOS</t>
  </si>
  <si>
    <t>1 758.0.0001 INGRESOS POR ARBITRAJE</t>
  </si>
  <si>
    <t>2 758.0.0002 SEGURO R.C. ORGANIZADORES</t>
  </si>
  <si>
    <t>3 758.0.0003 INGRESOS INFORMÁTICA ADULTOS</t>
  </si>
  <si>
    <t>4 758.0.0004 INGRESOS INFORMÁTICA MENORES</t>
  </si>
  <si>
    <t>5 758.0.0005 ING. SEGURO VOLUNTARIOS</t>
  </si>
  <si>
    <t>8 758.0.0011 CHIPS PERDIDOS</t>
  </si>
  <si>
    <t>9 758.0.0012 MEGAFONIA</t>
  </si>
  <si>
    <t>10 758.0.0015 INSCRIPCIONES TRIATLON VALENCIA</t>
  </si>
  <si>
    <t>11 758.0.0018 INSCRIPCIONES DUATLON CHESTE</t>
  </si>
  <si>
    <t>14 758.0.0022 INGRESO REPERC.TASA USO EMBALSES</t>
  </si>
  <si>
    <t>15 758.0.0025 INGRESOS TRI VALENCIA 113</t>
  </si>
  <si>
    <t>16 758.0.0026 PROYECTOS TECNICOS ACONT.DVOS</t>
  </si>
  <si>
    <t>17 758.0.0027 INGRESOS ICAN GANDIA</t>
  </si>
  <si>
    <t>19 758.0.0029 INGRESOS ALICANTE TRIATLÓN</t>
  </si>
  <si>
    <t>21 758.0.0031 INGRESOS INSCRIPCIONES ALMENARA</t>
  </si>
  <si>
    <t>22 758.0.0032 INGRESOS TRIATLON OROPESA</t>
  </si>
  <si>
    <t>1 758.0.0006 TROFEOS SOLIC.POR ORGANIZADORES</t>
  </si>
  <si>
    <t>2 758.0.0007 MATERIAL COMPETICIÓN (PRECINTO, BRIDAS...)</t>
  </si>
  <si>
    <t>9 758.0.0033 INGRESOS TRIATLON CASTELLON</t>
  </si>
  <si>
    <t>759 INGRESOS POR SERVICIOS DIVERSOS</t>
  </si>
  <si>
    <t>2 759.0.0005 PERSONAL APOYO DE EVENTOS</t>
  </si>
  <si>
    <t>3 759.0.0012 ALQ. ESTRUCTURA DUCHAS</t>
  </si>
  <si>
    <t>4 759.0.0013 TRANSPORTE Y MONTAJE ESTRUCT.DUCHAS</t>
  </si>
  <si>
    <t>5 759.0.0014 MONTAJE Y DESMONTAJE BOX</t>
  </si>
  <si>
    <t>5 759.0.0003 ESTAMPACIÓN GORROS</t>
  </si>
  <si>
    <t>2 759.0.0006 DISEÑO ACTO DE META PERSONALIZADO</t>
  </si>
  <si>
    <t>2 759.0.0009 TRANSPORTE Y MONTAJE ARCO META</t>
  </si>
  <si>
    <t>3 759.0.0008 INGRESOS POR MONTAJE DE DORSALES</t>
  </si>
  <si>
    <t>3 759.0.0015</t>
  </si>
  <si>
    <t>b) Subvenciones de explotación incorporadas al resultado del ejercicio</t>
  </si>
  <si>
    <t>740 SUBVENCIONES DE LA GENERALITAT VALENCIANA</t>
  </si>
  <si>
    <t xml:space="preserve">2 740.0.0002 SUBVENC. CONSELLERIA DE TRANSPARENCIA </t>
  </si>
  <si>
    <t>3 740.0.0007 CONSELLERIA DE TURISMO</t>
  </si>
  <si>
    <t>1 740.0.0001 DONACIONES TUVIDAENMETROYMEDIO</t>
  </si>
  <si>
    <t>741 SUBVENCIONES DE DIPUTACIONES PROVINCIALES</t>
  </si>
  <si>
    <t>1 741.0.0000 SUBVENCION DE DIPUTACION CASTELLON</t>
  </si>
  <si>
    <t>2 741.0.0002 SUBV. DIPUTACION DE ALICANTE</t>
  </si>
  <si>
    <t>3 741.0.0003 SUBVENCION DIPUTACION DE VALENCIA</t>
  </si>
  <si>
    <t>742 SUBVENCIONES MUNICIPALES</t>
  </si>
  <si>
    <t>1 742.0.0000 SUBVENCION VALENCIA TRIATLON (AYTO VALENCIA)</t>
  </si>
  <si>
    <t xml:space="preserve">  742.0.0005 SUBVENCION AYTO VALENCIA - VALENCIA 113</t>
  </si>
  <si>
    <t xml:space="preserve">   742.0.0001 SUBVENCION ALICANTE TRIATLON (AYUNT. DE ALICANTE)</t>
  </si>
  <si>
    <t xml:space="preserve">   742.0.0003 AYUNTAMIENTO DE OROPESA</t>
  </si>
  <si>
    <t>2 742.0.0002 SUBVENCION AYUNTAMIENTO VALENCIA - EXPO JOVE/EEDDMM2018</t>
  </si>
  <si>
    <t>743 SUBVENCIONES FEDERACION ESPAÑOLA DE TRIATLON</t>
  </si>
  <si>
    <t>1 743.0.0000 SUBVENC. D FED. DEP. ESPAÑOLA</t>
  </si>
  <si>
    <t>745 OTRAS SUBVENCIONES NO OFICIALES</t>
  </si>
  <si>
    <t>1 745.0.0000 SUBVENC. TRINIDAD ALFONSO FUNDAC</t>
  </si>
  <si>
    <t>2 745.0.0001 SUBVENCION CAIXA POPULAR</t>
  </si>
  <si>
    <t xml:space="preserve">3 745.0.0002 SUBVENCION AUNA CONSULTORS </t>
  </si>
  <si>
    <t>4 745.0.0003 VIALTERRA JJDD</t>
  </si>
  <si>
    <t>6. Gastos de personal.</t>
  </si>
  <si>
    <t>a) Sueldos, salarios y asimilados</t>
  </si>
  <si>
    <t>640 SUELDOS Y SALARIOS</t>
  </si>
  <si>
    <t>1 640.0.0001 NAVARRO BONDIA ARTURO</t>
  </si>
  <si>
    <t>3 640.0.0004 MIGUEL SANZ GUTIERREZ</t>
  </si>
  <si>
    <t>ADRIAN PÉRIS (TECNIFICACIÓN)</t>
  </si>
  <si>
    <t>SANTIAGO MARTÍNEZ (TECNIFICACIÓN)</t>
  </si>
  <si>
    <t>4 640.0.0005 HUESA MORENO VANESSA</t>
  </si>
  <si>
    <t>5 640.0.0006 DIAZ COBOS DESAMPARADOS</t>
  </si>
  <si>
    <t>7 640.0.0008 PIQUERAS LOSILLA, DIEGO</t>
  </si>
  <si>
    <t>11 640.0.0012 REDONDO MARTINEZ PALOMA</t>
  </si>
  <si>
    <t>22 640.0.0024 PELAEZ FERRANDO, SANTIAGO</t>
  </si>
  <si>
    <t>25 640.0.0027 ORTEGA IZQUIERDO, MARIA JOSE</t>
  </si>
  <si>
    <t>32 640.0.0034 JORDA SOROLLA, JORGE JUAN</t>
  </si>
  <si>
    <t>35 640.0.0037 REDONDO MARTINEZ RAFAEL</t>
  </si>
  <si>
    <t>40 640.0.0042 GIMENO MARTIN JAVIER</t>
  </si>
  <si>
    <t>41 640.0.0043 MAÑAS ORTIZ, CRISTIAN</t>
  </si>
  <si>
    <t>42 640.0.0044 ESCRIBANO DUAL, CHRISTIAN</t>
  </si>
  <si>
    <t>44 640.0.0046 GRIMALTOS, VICENT</t>
  </si>
  <si>
    <t>46 640.0.0049 NOGUERA FAUS, ANTONIO</t>
  </si>
  <si>
    <t>47 640.0.0050 GARCIA RAMOS, JAVIER</t>
  </si>
  <si>
    <t>48 640.0.0051 MATALI, IVAN</t>
  </si>
  <si>
    <t>49 640.0.0052 JUAN RODRIGUEZ, JOSE LUIS</t>
  </si>
  <si>
    <t>51 640.0.0055 MARZO, JAVIER</t>
  </si>
  <si>
    <t>52 640.0.0056 MILLAN NAVARRO, CARLOS</t>
  </si>
  <si>
    <t>55 640.0.0059 SORIA SAN PEDRO, MIGUEL JOSE</t>
  </si>
  <si>
    <t>58 640.0.0062 MOLINA GARCIA, ARTURO</t>
  </si>
  <si>
    <t>59 640.0.0063 SANCHIS TONDA, JAVIER</t>
  </si>
  <si>
    <t>60 640.0.0100 GOMEZ GOMEZ ALEJANDRO</t>
  </si>
  <si>
    <t>61 640.0.0102 SOLANA SANCHEZ, JOSE ANTONIO</t>
  </si>
  <si>
    <t>62 640.0.0105 ALBIÑANA, DAVINIA</t>
  </si>
  <si>
    <t>63 640.0.0106 SELLES PEREZ SERGIO</t>
  </si>
  <si>
    <t>65 640.0.0109 PEÑA PELLICER, FRANCISCO CAMILO</t>
  </si>
  <si>
    <t>OTROS GASTOS CURSO NIVEL III POR DOCENCIA ON LINE</t>
  </si>
  <si>
    <t>69 640.0.0119 PROFESORES CURSO ENTRENADORES NI y II</t>
  </si>
  <si>
    <t>DESPLAZAMIENTO Y MANUTENCIÓN PROFESORES CURSOS ENTRENADORES</t>
  </si>
  <si>
    <t>71 640.0.0121 COGOLLOS SOSPEDRA, NIEVES</t>
  </si>
  <si>
    <t>74 640.0.0124 RUIZ SANCHEZ, DAVID</t>
  </si>
  <si>
    <t>75 640.0.0125 LLEVATA TELLO, DIEGO</t>
  </si>
  <si>
    <t>76 640.0.0126 LLORENS RUIZ, ADRIAN</t>
  </si>
  <si>
    <t>77 640.0.0127 SHIRAISHI LATORRES, HARUKI</t>
  </si>
  <si>
    <t>79 640.0.0129 COBO CEBRIAN, HECTOR</t>
  </si>
  <si>
    <t>80 640.0.0130 MARCO MOLEON, JORDI</t>
  </si>
  <si>
    <t>83 640.0.0133 GARCIA ESCUDERO, OSCAR</t>
  </si>
  <si>
    <t>85 640.0.0135 GARCIA MORENO, MAR</t>
  </si>
  <si>
    <t xml:space="preserve">     640.0.0394 SAIZ MEDIE, RICARDO</t>
  </si>
  <si>
    <t xml:space="preserve">     640.0.0395 ALCALA GIMENO, ALBERTO</t>
  </si>
  <si>
    <t xml:space="preserve">     640.0.0396 SARRIA TORO, ANDRES FELIPE</t>
  </si>
  <si>
    <t xml:space="preserve">     640.0.0397 VEGA ORTEGA, ECHEDEY</t>
  </si>
  <si>
    <t xml:space="preserve">     640.0.0398 CARVAJAL CADAVID, JHON ALEXANDER</t>
  </si>
  <si>
    <t xml:space="preserve">     640.0.0399 REYES RUIZ, JAVIER</t>
  </si>
  <si>
    <t xml:space="preserve">     640.0.0400 REBENAQUE GALVEZ, SHEILA</t>
  </si>
  <si>
    <t xml:space="preserve">     640.0.0401 LACOMBA ALBERT, OSCAR</t>
  </si>
  <si>
    <t xml:space="preserve">     640.0.0402 FRANCH RAMIREZ, ALEXIS</t>
  </si>
  <si>
    <t xml:space="preserve">     640.0.0403 CABEZA FELIP, VICENT</t>
  </si>
  <si>
    <t xml:space="preserve">     640.0.0404 GARCIA BATALLER, ALBERTO</t>
  </si>
  <si>
    <t xml:space="preserve">     640.0.0405 ROS MOYA, CRISTINA</t>
  </si>
  <si>
    <t xml:space="preserve">     640.0.0406 JOSE RAMON BOTELLA CAÑIZARES</t>
  </si>
  <si>
    <t xml:space="preserve">     640.0.0407 JESUS JIMENEZ FUEYO</t>
  </si>
  <si>
    <t xml:space="preserve">     640.0.0408 JOAN BLASCO CAMBRA</t>
  </si>
  <si>
    <t xml:space="preserve">    640.0.0409 MONTADORES VALENCIA TRIATLON</t>
  </si>
  <si>
    <t xml:space="preserve">    640.0.0410 RESPONSABLES VALENCIA TRIATLON</t>
  </si>
  <si>
    <t xml:space="preserve">    640.0.0411 ADJUNTOS VALENCIA TRIATLON</t>
  </si>
  <si>
    <t xml:space="preserve">    640.0.0412 SUELDOS TRIATLON OROPESA</t>
  </si>
  <si>
    <t xml:space="preserve">    640.0.0415 SUELDOS ALICANTE TRIATLON</t>
  </si>
  <si>
    <t xml:space="preserve">    640.0.0416 SUELDOS ICAN GANDIA</t>
  </si>
  <si>
    <t xml:space="preserve">    640.0.0417 ANDRES COLLADO, JOSE</t>
  </si>
  <si>
    <t xml:space="preserve">    640.0.0418 ONANDIA BIECO, ADRIAN</t>
  </si>
  <si>
    <t xml:space="preserve">    640.0.0419 PASCUAL SALES, JORDI</t>
  </si>
  <si>
    <t>JAVIER QUIROS - VOLUNTARIADO</t>
  </si>
  <si>
    <t>OTROS MONITORES ESPORT A L'ESCOLA + 1</t>
  </si>
  <si>
    <t>ADRIAN NUÑEZ</t>
  </si>
  <si>
    <t>JOSE AGUIRRE CANO</t>
  </si>
  <si>
    <t>641 INDEMNIZACIONES</t>
  </si>
  <si>
    <t>1 641.0.0000 INDEMNIZACIONES</t>
  </si>
  <si>
    <t>b) Cargas sociales</t>
  </si>
  <si>
    <t>642 SEGURIDAD SOCIAL A CARGO DE LA EMPRESA</t>
  </si>
  <si>
    <t>1 642.0.0000 SEGURIDAD SOCIAL A C/ENTIDAD</t>
  </si>
  <si>
    <t>649 OTROS GASTOS SOCIALES</t>
  </si>
  <si>
    <t>1 649.0.0001 PREVENCION</t>
  </si>
  <si>
    <t>2 649.0.0002 FORMACION CONTINUA TRABAJADORES</t>
  </si>
  <si>
    <t>7. Otros gastos de la actividad.</t>
  </si>
  <si>
    <t>a) Servicios exteriores</t>
  </si>
  <si>
    <t>621 ARRENDAMIENTOS Y CÁNONES</t>
  </si>
  <si>
    <t>1 621.0.0005 RENTING BBVA-IMPRESORA</t>
  </si>
  <si>
    <t>2 621.0.0010 ALQ. EQUIPOS CRONOMETRAJE Y CHIPS</t>
  </si>
  <si>
    <t>3 621.0.0013 ALQUILER NAVE</t>
  </si>
  <si>
    <t>4 621.0.0015 ALQ. VEHICULO AD01 (MONT/DESM)</t>
  </si>
  <si>
    <t>5 621.0.0016 ALQ. VEHICULO AD02 (CRONO)</t>
  </si>
  <si>
    <t>1 621.0.0001 ALQUILER VEHICULOS</t>
  </si>
  <si>
    <t>622 REPARACIONES Y CONSERVACIÓN</t>
  </si>
  <si>
    <t>1 622.0.0001 REP. Y MTMTO. EN OFICINA</t>
  </si>
  <si>
    <t>2 622.0.0003 GASTOS FURGO</t>
  </si>
  <si>
    <t>4 622.0.0005 RETIRADA Y TRATAMIENTO DE RESIDUOS (PAPEL Y CARTON)</t>
  </si>
  <si>
    <t>5 622.0.0006 REPARACIONES MATERIAL COMPETICIONES</t>
  </si>
  <si>
    <t xml:space="preserve">     622.0.0008 MANTENIMIENTO REMOLQUE</t>
  </si>
  <si>
    <t>6 622.0.0007 MANTENIMIENTO BARCA</t>
  </si>
  <si>
    <t>623 SERVICIOS DE PROFESIONALES INDEPENDIENT.</t>
  </si>
  <si>
    <t>1 623.0.0001 ASESORÍA FISCAL Y CONTABLE</t>
  </si>
  <si>
    <t>PROTECCIÓN DE DATOS (nuevo reglamento europeo)</t>
  </si>
  <si>
    <t>SISTEMA FICHAJE PERSONAL</t>
  </si>
  <si>
    <t xml:space="preserve">2 623.0.0002 PROV. GTO. AUDITORIA </t>
  </si>
  <si>
    <t xml:space="preserve">   623.0.0009 GASTOS NOTARIA</t>
  </si>
  <si>
    <t xml:space="preserve">   623.0.0007 DOCENTES ESPORT A L'ESCOLA (AUTÓNOMOS)</t>
  </si>
  <si>
    <t>3 623.1.0001 REVISIONES MEDICAS</t>
  </si>
  <si>
    <t>4 623.1.0002 REVISIONES MEDICAS TC</t>
  </si>
  <si>
    <t>5 623.3.0001 ARBITROS Y JUECES ADULTOS</t>
  </si>
  <si>
    <t>6 623.3.0002 ARBITROS Y JUECES MENORES</t>
  </si>
  <si>
    <t>2 623.4.0001 TECNICOS PROGRAMA TECNIFICACION</t>
  </si>
  <si>
    <t xml:space="preserve">   623.4.0002 NUTRICIONISTA TECNIFICACION </t>
  </si>
  <si>
    <t xml:space="preserve">   623.4.0003 FISIOTERAPEUTA TECNIFICACION</t>
  </si>
  <si>
    <t>NURIA COLOMER FERRER (VÍDEOS)</t>
  </si>
  <si>
    <t>KUOMBO COMUNICACIÓN (MED TRI)</t>
  </si>
  <si>
    <t>3 623.5.0001 SPEAKER</t>
  </si>
  <si>
    <t>624 TRANSPORTES</t>
  </si>
  <si>
    <t>1 624.0.0001 MENSAJERIA - ENVIOS</t>
  </si>
  <si>
    <t>625 PRIMAS DE SEGUROS</t>
  </si>
  <si>
    <t>1 625.0.0001 PRIMAS SEGURO ACCIDENTES</t>
  </si>
  <si>
    <t>2 625.0.0002 PRIMA SEGUROS RC</t>
  </si>
  <si>
    <t>3 625.0.0004 PRIMA SEGURO VEHICULO 9593GGZ</t>
  </si>
  <si>
    <t>4 625.0.0005 SEGURO VOLUNTARIOS</t>
  </si>
  <si>
    <t>5 625.0.0006 SEGURO OFICINA</t>
  </si>
  <si>
    <t>6 625.0.0008 SEGURO PROTECCION JURIDICA</t>
  </si>
  <si>
    <t>7 625.0.0011 PRIMA SEGURO VEHICULO 6868JMV</t>
  </si>
  <si>
    <t>8 625.0.0012 PRIMA SEGURO RC DIRECTIVOS</t>
  </si>
  <si>
    <t>9 625.0.0013 PRIMA SEGURO SEGURIDAD</t>
  </si>
  <si>
    <t>10 625.0.0015 SEGURO LANCHA</t>
  </si>
  <si>
    <t>11 625.0.0016 SEGUROS ACCIDENTES CURSO ENTRENADORES</t>
  </si>
  <si>
    <t>4 625.0.0014 PRIMAS SEGURO RC COLEGIO INGENIEROS</t>
  </si>
  <si>
    <t>626 SERVICIOS BANCARIOS Y SIMILARES</t>
  </si>
  <si>
    <t>1 626.0.0001 SERVICIOS BANCARIOS COMISIONES ANTICIPO CONFIRMING</t>
  </si>
  <si>
    <t>3 626.0.0003 SERVICIOS BANCARIOS CAIXA POPULAR</t>
  </si>
  <si>
    <t>4 626.0.0005 SERVICIOS BANCARIOS CAIXA POP. LICENCIAS</t>
  </si>
  <si>
    <t>6 626.0.0009 SERVICIOS BANCARIOS INSCRIPCIONES</t>
  </si>
  <si>
    <t>7 626.0.0010 SERVICIOS BANCARIOS CAIXA POP. VALTRI</t>
  </si>
  <si>
    <t>8 626.0.0011 SERVICIOS BANCARIOS PRESTAMO CAIXA POP. JUNIO 15</t>
  </si>
  <si>
    <t>9 626.0.0013 SERVICIOS BANCARIOS DESCUENTOS DE EFECTOS</t>
  </si>
  <si>
    <t>627 PUBLICIDAD Y PROPAGANDA</t>
  </si>
  <si>
    <t>627.0.0001 COMUNICACIÓN Y MARKETING - NEWSLETTER</t>
  </si>
  <si>
    <t>627.0.0002 COMUNICACION Y MARKETING MEDITERRANEA TRIATLON</t>
  </si>
  <si>
    <t>628 SUMINISTROS</t>
  </si>
  <si>
    <t>1 628.0.0001 TELÉFONO FIJO E INTERNET</t>
  </si>
  <si>
    <t>2 628.0.0002 TELÉFONO MÓVIL</t>
  </si>
  <si>
    <t>3 628.0.0003 SUMNISTRO DE AGUAS DE VALENCIA</t>
  </si>
  <si>
    <t>4 628.0.0005 ELECTRICIDAD OFICINA Y NAVE</t>
  </si>
  <si>
    <t>629 OTROS SERVICIOS</t>
  </si>
  <si>
    <t>1 629.0.0000 SERVICIOS WEB-GESTION,MTMTO.</t>
  </si>
  <si>
    <t>2 629.0.0001 JORNADAS / ACTIVIDADES RESPONSABILIDAD SOCIAL</t>
  </si>
  <si>
    <t>3 629.0.0002 SEGURIDAD OFICINA Y ALMACEN</t>
  </si>
  <si>
    <t>4 629.0.0003 CORREOS (SELLOS, ENVIOS...)</t>
  </si>
  <si>
    <t>5 629.0.0005 AGUA OFICINA</t>
  </si>
  <si>
    <t>OTROS GASTOS MANUTENCIÓN OFICINA</t>
  </si>
  <si>
    <t>6 629.0.0008 INSCRIPC. UNIV. ALICANTE</t>
  </si>
  <si>
    <t>7 629.0.0010 GASTOS GALA FIN TEMPORADA</t>
  </si>
  <si>
    <t>8 629.0.0011 GASTOS JORNADAS TECNICAS</t>
  </si>
  <si>
    <t>9 629.0.0014 LIMPIEZA OFICINA</t>
  </si>
  <si>
    <t xml:space="preserve">10 629.0.0015 CONTROL/ANALISIS DOPAJE Y GASTOS </t>
  </si>
  <si>
    <t>12 629.0.0019 DESCUENTO FAMILIA NUMEROSA</t>
  </si>
  <si>
    <t>13 629.0.0020 GASTOS HONORARIOS CURSO DE ENTRENADORES</t>
  </si>
  <si>
    <t>14 629.0.0022 COPIAS DE LA MAQUINA (RICOH)</t>
  </si>
  <si>
    <t>15 629.0.0028 PROGRAMACION Y DESARROLLO SOFTWARE GF01</t>
  </si>
  <si>
    <t>16 629.0.0035 RENOVACION REGISTROS CONTABILIDAD (CONTASOL Y FACTUSOL)</t>
  </si>
  <si>
    <t>17 629.0.0099 OTROS GASTOS</t>
  </si>
  <si>
    <t xml:space="preserve">18 629.0.0100 MATERIAL CURSO OFICIALES </t>
  </si>
  <si>
    <t>20 629.0.0121 GASTOS TECNIFICACION TC02</t>
  </si>
  <si>
    <t>21 629.0.0129 COMBUSTIBLE ACTIVIDAD DEPORTIVA GENERAL AD01</t>
  </si>
  <si>
    <t xml:space="preserve">22 629.0.0136 CUOTAS ALARMA </t>
  </si>
  <si>
    <t>24 629.0.0140 MANUTENCION REUNIONES FEDE</t>
  </si>
  <si>
    <t>25 629.0.0143 GASTO 2ª FURGO - 6868JMV</t>
  </si>
  <si>
    <t>26 629.0.0144 GASTOS AUDITORIA</t>
  </si>
  <si>
    <t>28 629.0.0152 DIETAS PERSONAL FED</t>
  </si>
  <si>
    <t>29 629.0.1001 COMPRA MATERIAL DE OFICINA</t>
  </si>
  <si>
    <t>30 629.0.2002 COMBUSTIBLE CRONO</t>
  </si>
  <si>
    <t>31 629.0.2003 COMBUSTIBLE TECNIF. TC01</t>
  </si>
  <si>
    <t>32 629.0.0127 PARKING ACTIVIDADES ESCOLARES</t>
  </si>
  <si>
    <t>1 629.0.0012 LEGALIZACIÓN LIBROS ADMINISTRATIVOS</t>
  </si>
  <si>
    <t xml:space="preserve">   629.0.0156 ANTIVIRUS</t>
  </si>
  <si>
    <t>OTROS SERVICIOS CONTRATADOS PARA TECNIFICACIÓN</t>
  </si>
  <si>
    <t xml:space="preserve">   629.0.0155 GASTOS GUIA PARA LA CONDUCCION BICICLETA</t>
  </si>
  <si>
    <t>b) Tributos</t>
  </si>
  <si>
    <t>631 OTROS TRIBUTOS</t>
  </si>
  <si>
    <t>1 631.0.0001 OTROS TRIBUTOS</t>
  </si>
  <si>
    <t>634 AJUSTES NEG. EN LA IMPOSICIÓN INDIRECTA</t>
  </si>
  <si>
    <t>1 634.1.0000 AJUSTES NEGATIVOS IVA</t>
  </si>
  <si>
    <t>c) Pérdidas, deterioro y variación de provisiones por operaciones comerciales</t>
  </si>
  <si>
    <t>694 DOTACIÓN A LA PROVISIÓN PARA INSOLVENCIAS</t>
  </si>
  <si>
    <t>1 694.0.0000 DOTACIÓN A LA PROVISIÓN PARA INSOLVENCIAS</t>
  </si>
  <si>
    <t>794     PROVISION PARA INSOLVENCIAS APLICADA</t>
  </si>
  <si>
    <t xml:space="preserve">     794.0.0379 AW300 LEVANTE SL</t>
  </si>
  <si>
    <t>d) Otros gastos de gestión corriente</t>
  </si>
  <si>
    <t>652 SUBVENCIONES A ENTIDADES FEDERADAS</t>
  </si>
  <si>
    <t>1 652.0.0003 SUBVENCIONES LIGA DE CLUBES</t>
  </si>
  <si>
    <t>2 652.0.0007 SUBVENCION CIRCUITO DIPUTACION TRIATLON CASTELLON</t>
  </si>
  <si>
    <t>3 652.0.0012 SUBVENCIÓN RANKING ESCUELAS</t>
  </si>
  <si>
    <t>4 652.0.0013 SUBVENCIÓN CLUBES EMPREN ESPORT</t>
  </si>
  <si>
    <t>653 CUOTAS A ORGANISMOS NACIONALES E INTERNACIONALES DEPORTIVOS</t>
  </si>
  <si>
    <t>1 653.0.1001 CUOTA FETRI LICENCIAS DEPORTIVAS</t>
  </si>
  <si>
    <t>2 653.0.1003 CUOTA PLATAFORMA VOLUNTARIADO</t>
  </si>
  <si>
    <t>CUOTA CONFEDECOM</t>
  </si>
  <si>
    <t>CUOTA ASOC GESTORES DEPORTIVOS</t>
  </si>
  <si>
    <t>654 BECAS, PREMIOS Y SUBVENCIONES A DEPORTISTAS</t>
  </si>
  <si>
    <t>1 654.0.0001 BECAS, PREMIOS Y SUBVENCIONES A DEPORTIS</t>
  </si>
  <si>
    <t>2 654.0.2001 SUBVENCION PARTICIPACION CIRC.DIP.CASTELLON</t>
  </si>
  <si>
    <t>3 654.0.2004 SUBVENCION DEPORTISTAS DUCROSSEXTREMME</t>
  </si>
  <si>
    <t>655 GASTOS DE VIAJE DE DEPORTISTAS</t>
  </si>
  <si>
    <t>1 655.0.0002 GASTOS DEPORTISTAS SELECCIONES AUTONOMICAS</t>
  </si>
  <si>
    <t xml:space="preserve">2 655.0.0004 GASTOS CONCENTRACION CAR </t>
  </si>
  <si>
    <t>3 655.0.0005 GASTOS TECNIFICACION TC01</t>
  </si>
  <si>
    <t>4 655.0.0006 GASTOS CONCENTRACION ALICANTE</t>
  </si>
  <si>
    <t xml:space="preserve">5 655.0.0011 GASTOS SELECCION ESCOLAR </t>
  </si>
  <si>
    <t xml:space="preserve">6 655.0.0012 ENCUENTRO NACIONAL MENORES </t>
  </si>
  <si>
    <t>1 655.0.0001 AYUDA DESPLAZAMIENTO TECNIFICACION</t>
  </si>
  <si>
    <t>656 GASTOS DE VIAJE OTRO PERSONAL</t>
  </si>
  <si>
    <t>1 656.0.0001 GTOS. REPRESENTACION PRESIDENCIA</t>
  </si>
  <si>
    <t>2 656.0.0002 PEAJE OFICIALES AD03</t>
  </si>
  <si>
    <t>3 656.0.0003 PEAJE GF01</t>
  </si>
  <si>
    <t>4 656.0.0004 ALOJAMIENTO ARBITROS/JUECES</t>
  </si>
  <si>
    <t>5 656.0.0005 ALOJAMIENTO CRONOMETRAJE/INFORMATICO</t>
  </si>
  <si>
    <t>6 656.0.0006 DESPLAZAMIENTOS ASAMBLEISTAS/JUNTA Y GASTOS</t>
  </si>
  <si>
    <t>7 656.0.0007 DESPLAZAMIENTO PERSONAL FEDE</t>
  </si>
  <si>
    <t>8 656.0.0008 ACTIVIDADES ESCOLARES AD04</t>
  </si>
  <si>
    <t>9 656.0.0009 GASTOS REUNION ESCUELAS</t>
  </si>
  <si>
    <t>10 656.0.0010 PEAJES CRONO AD02</t>
  </si>
  <si>
    <t>13 656.0.0018 DESPLAZ.Y GTOS. COMITES Y COLAB. FEDE</t>
  </si>
  <si>
    <t>14 656.0.0019 MANUTENCION OFICIALES/JUECES</t>
  </si>
  <si>
    <t>15 656.0.0020 MANUTENCION CRONO/INFORMATICO</t>
  </si>
  <si>
    <t>17 656.0.0043 COMBUSTIBLE DT CHESTE TC02</t>
  </si>
  <si>
    <t>18 656.0.0044 ALOJAMIENTO/DIETAS CURSO OFICIALES</t>
  </si>
  <si>
    <t>658 GASTOS PARA ORGANIZ. DE ACONTEC. DEPORTIVOS</t>
  </si>
  <si>
    <t>1 658.0.0001 TASAS UTILIZACION EMBALSE</t>
  </si>
  <si>
    <t>2 658.0.0002 GASTOS MONTAJE Y DESMONTAJE</t>
  </si>
  <si>
    <t>2 658.0.0003 GASTOS TRIATLON DIVERTIDO</t>
  </si>
  <si>
    <t>3 658.0.0004 COMBUSTIBLE AD05</t>
  </si>
  <si>
    <t>4 658.0.0005 GASTOS VALENCIA TRIATLON</t>
  </si>
  <si>
    <t>MONTADORES, RESPONSABLES Y OTROS SERVICIOS VTRI-WC</t>
  </si>
  <si>
    <t>5 658.0.0007 GASTOS ICAN GANDIA</t>
  </si>
  <si>
    <t>6 658.0.0008 GASTOS DUCROSS EXTREMME</t>
  </si>
  <si>
    <t>7 658.0.0009 GASTOS DUATLON CHESTE</t>
  </si>
  <si>
    <t>8 658.0.0010 GASTOS CIRCUITO TRIATLON DIPUTAC.CASTELLON</t>
  </si>
  <si>
    <t>9 658.0.0013 GASTOS CAMPUS ESCOLAR TRIATLON</t>
  </si>
  <si>
    <t>10 658.0.0014 GASTOS TRI VALENCIA 113</t>
  </si>
  <si>
    <t>11 658.0.0016 GASTOS VOLUNTARIADO</t>
  </si>
  <si>
    <t>12 658.0.0031 GASTOS EXPOJOVE</t>
  </si>
  <si>
    <t>13 658.0.0032 GASTOS LLIGA CAIXA POPULAR</t>
  </si>
  <si>
    <t>14 658.0.0033 GASTOS TRI/ACUATLON CULLERA</t>
  </si>
  <si>
    <t>15 658.0.0035 ALICANTE TRIATLON</t>
  </si>
  <si>
    <t>MONTADORES, RESPONSABLES Y OTROS SERVICIOS ALTRI</t>
  </si>
  <si>
    <t xml:space="preserve">    658.0.0037 GASTOS VIALTERRA</t>
  </si>
  <si>
    <t xml:space="preserve">    658.0.0038 TRIATLON CASTELLON</t>
  </si>
  <si>
    <t xml:space="preserve">    658.0.0039 DUATLON ALMENARA</t>
  </si>
  <si>
    <t xml:space="preserve">    658.0.0040 TRIATLON OROPESA DEL MAR</t>
  </si>
  <si>
    <t xml:space="preserve">    658.0.0041 GASTOS CIRCUITO PROVINCIAL ALICANTE</t>
  </si>
  <si>
    <t>3 658.0.0030 SERVICIO PROF.EN ORGANIZ.EVENTOS</t>
  </si>
  <si>
    <t>659 OTRAS GASTOS DE GESTIÓN CORRIENTE</t>
  </si>
  <si>
    <t>1 659.0.0000 OTRAS PERDIDAS EN GESTION CORRIENTE</t>
  </si>
  <si>
    <t>1 659.0.0010 INSCRIPCIONES UNV. ALICANTE</t>
  </si>
  <si>
    <t>8. Amortización del inmovilizado.</t>
  </si>
  <si>
    <t>680 AMORTIZACIÓN DEL INMOVILIZADO INTANGIBLE</t>
  </si>
  <si>
    <t>1 680.0.0001 DOTACION AMORTIZ.INMOVILIZ.INTANGIBLE</t>
  </si>
  <si>
    <t>681 AMORTIZACIÓN DEL INMOVILIZADO MATERIAL</t>
  </si>
  <si>
    <t>1 681.0.0001 DOTACION AMORTIZ. INMOV.MATERIAL</t>
  </si>
  <si>
    <t>2 681.0.0003 AMORTIZACION ACUMULADA NAVE</t>
  </si>
  <si>
    <t>9. Imputación de subvenciones de inmovilizado no financiero y otras.</t>
  </si>
  <si>
    <t>10. Excesos de provisiones.</t>
  </si>
  <si>
    <t>11. Deterioro y resultado por enajenaciones del inmovilizado.</t>
  </si>
  <si>
    <t>12. Resultados Excepcionales</t>
  </si>
  <si>
    <t>678 GASTOS EXCEPCIONALES</t>
  </si>
  <si>
    <t>1 678.0.0000 GASTOS EXCEPCIONALES</t>
  </si>
  <si>
    <t>1 678.0.0001 GASTOS EXCEPCIONALES AÑOS ANTERIORES</t>
  </si>
  <si>
    <t>778 INGRESOS EXTRAORDINARIOS</t>
  </si>
  <si>
    <t>1 778.0.0000 INGRESOS EXTRAORDINARIOS POR EVENTOS DEPORTIVOS</t>
  </si>
  <si>
    <t>2 778.0.0002 FIANZAS PRUEBAS (NO DEVUELTAS) - ANT.</t>
  </si>
  <si>
    <t>3 778.0.0004 INGRESOS EXTRAORDINARIOS</t>
  </si>
  <si>
    <t>A) RESULTADO DE EXPLOTACION (1+2+3+4+5+6+7+8+9+10+11+12)</t>
  </si>
  <si>
    <t>13. Ingresos financieros</t>
  </si>
  <si>
    <t>a) De valores negociables y otros instrumentos financieros</t>
  </si>
  <si>
    <t>a.1) De entidades vinculadas</t>
  </si>
  <si>
    <t>a.2) De terceros</t>
  </si>
  <si>
    <t>769 OTROS INGRESOS FINANCIEROS</t>
  </si>
  <si>
    <t>1 769.0.0000 Otros ingresos financieros</t>
  </si>
  <si>
    <t>14. Gastos financieros</t>
  </si>
  <si>
    <t>a) Por deudas con entidades vinculadas</t>
  </si>
  <si>
    <t>b) Por deudas con terceros</t>
  </si>
  <si>
    <t>662 INTERESES DE DEUDAS A LARGO PLAZO</t>
  </si>
  <si>
    <t>1 662.3.0002 INTERESES BONO</t>
  </si>
  <si>
    <t>2 662.3.0003 INTERESES PRESTAMO CAIXA POPULAR - JUNIO 15</t>
  </si>
  <si>
    <t>1 662.0.0000 INTERESES DEMORA RETENCIONES</t>
  </si>
  <si>
    <t>2 662.3.0000 INTERESES DE DEUDAS CON ENTIDADES DE CREDITO</t>
  </si>
  <si>
    <t>664 INTERESES POR DESCUENTO DE EFECTOS</t>
  </si>
  <si>
    <t>1 664.0.0000 INTERESES POR DESCUENTO DE EFECTOS</t>
  </si>
  <si>
    <t>669 OTROS GASTOS FINANCIEROS</t>
  </si>
  <si>
    <t>1 669.0.0001 GASTOS POR DIFERENCIA REDONDEO EURO</t>
  </si>
  <si>
    <t>2 669.0.0002 GASTOS FIANCIEROS CUSTODIA VALORES EN DEPOSITO</t>
  </si>
  <si>
    <t>3 669.0.0003 GASTOS FINANCIEROS INTERESES ANTICIPO CONFIRMING</t>
  </si>
  <si>
    <t>c) Por actualización de provisiones</t>
  </si>
  <si>
    <t>15. Variación de valor razonable en instrumentos financieros</t>
  </si>
  <si>
    <t>a) Cartera de negociación y otros</t>
  </si>
  <si>
    <t>16. Diferencias de cambio</t>
  </si>
  <si>
    <t>17. Deterioro y resultado por enajenaciones de instrumentos financieros</t>
  </si>
  <si>
    <t>666 PÉRDIDAS EN VALORES NEGOCIABLES</t>
  </si>
  <si>
    <t>1 666.8.0001 PERDIDAS VALORES BANKIA</t>
  </si>
  <si>
    <t>18. Otros ingresos y gastos de carácter financiero</t>
  </si>
  <si>
    <t>a) Incorporación al activo de gastos financieros</t>
  </si>
  <si>
    <t>b) Ingresos financieros derivados de convenios de acreedores</t>
  </si>
  <si>
    <t>c) Resto de ingresos y gastos</t>
  </si>
  <si>
    <t>B) RESULTADO FINANCIERO (13+14+15+16+17+18)</t>
  </si>
  <si>
    <t>C) RESULTADO ANTES DE IMPUESTOS (A+B)</t>
  </si>
  <si>
    <t>19. Impuestos sobre beneficios</t>
  </si>
  <si>
    <t>D. RESULTADO DEL EJERCICIO (C + 19)</t>
  </si>
  <si>
    <t>TOTAL INGRESOS</t>
  </si>
  <si>
    <t>TOTAL GASTOS</t>
  </si>
  <si>
    <t xml:space="preserve"> 703.0.0006 INGRESOS POR ACTIVIDADES DOCENTES EN OTROS CENTROS</t>
  </si>
  <si>
    <t xml:space="preserve"> 600.0.0008 MATERIAL COLABORADORES</t>
  </si>
  <si>
    <t xml:space="preserve"> 600.0.0004 MATERIAL TECNIFICACION</t>
  </si>
  <si>
    <t>754 INGRESOS POR COMISIONES</t>
  </si>
  <si>
    <t xml:space="preserve"> 754.0.0000 SERVICIOS DE INTERMEDIACION COMERCIAL</t>
  </si>
  <si>
    <t>7 758.0.0010 GESTIÓN VOLUNTARIADO</t>
  </si>
  <si>
    <t>1 740.0.0000 SUBVENC. CONSELLERÍA DE DEPORTES</t>
  </si>
  <si>
    <t xml:space="preserve">   742.0.0004 FUNDACION DEPORTIVA MUNICIPAL VALENCIA</t>
  </si>
  <si>
    <t>69 640.0.0119 PROFESORES CURSO ENTRENADORES</t>
  </si>
  <si>
    <t>FRANCIS CATALÁ (MIKEL ACEDO EN 2019)</t>
  </si>
  <si>
    <t>MARÍA LLUNA (EVELYN NARVAEZ EN 2019)</t>
  </si>
  <si>
    <t>RICARDO LÓPEZ (DAVID MORA EN 2019 ETC)</t>
  </si>
  <si>
    <t xml:space="preserve">    640.0.0429 ANTONIO COTS (ESPORT A L'ESCOLAR)</t>
  </si>
  <si>
    <t>51.55</t>
  </si>
  <si>
    <t>19 629.0.0108 GASTOS TOMA TIEMPOS</t>
  </si>
  <si>
    <t xml:space="preserve"> 629.0.0141 DESP. Y GASTOS COMITES Y COLABORADORES FEDE</t>
  </si>
  <si>
    <t xml:space="preserve"> 629.0.0144 GASTOS AUDITORIA</t>
  </si>
  <si>
    <t xml:space="preserve"> 629.0.0150 GASTOS MONTAJE BOX </t>
  </si>
  <si>
    <t xml:space="preserve"> 629.0.0157 GASTOS ESPORT A L'ESCOLA</t>
  </si>
  <si>
    <t xml:space="preserve"> 629.0.0159 MATERIAL ESCUELAS MUNICIPALES</t>
  </si>
  <si>
    <t xml:space="preserve"> 629.0.0160 GASTOS ESPORT A L'ESCOLA +1</t>
  </si>
  <si>
    <t xml:space="preserve"> 629.0.0161 INSCRIPCIONES ENCUENTRO NACIONAL ESCOLAR</t>
  </si>
  <si>
    <t xml:space="preserve"> 656.0.0044 CURSO OFICIALES</t>
  </si>
  <si>
    <t xml:space="preserve">    658.0.0041 GASTOS FER FUTUR</t>
  </si>
  <si>
    <t xml:space="preserve">   778.0.0003 FIANZA PRUEBAS (NO DEVUELTAS)</t>
  </si>
  <si>
    <t xml:space="preserve">   778.0.0005 INGR. EXTRAORDINARIO (HABILITAC.SIN LIC.JJDD)</t>
  </si>
  <si>
    <t xml:space="preserve">   778.0.0006 INGRESOS EXTRAORDINARIOS LICENCIAS</t>
  </si>
  <si>
    <t xml:space="preserve"> 769.0.0000 DEVOLUCION INTERESES POR CANCELACION ANTICIPO SUBVENCION</t>
  </si>
  <si>
    <t xml:space="preserve"> 662.3.0003 INTERESES PRESTAMO CP NAVE + ICO</t>
  </si>
  <si>
    <t>2 769.0.0001 INGRESOS POR DIFERENCIA REDONDEO EURO</t>
  </si>
  <si>
    <t>692 DOTACIÓN PROVISIONES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</si>
</sst>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"/>
  </numFmts>
  <fonts count="10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6" tint="-0.499984740745262"/>
      <name val="Arial"/>
      <family val="2"/>
    </font>
    <font>
      <b/>
      <sz val="10"/>
      <color theme="3" tint="0.399975585192419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44" fontId="1" fillId="0" borderId="0" applyNumberFormat="0"/>
    <xf numFmtId="9" fontId="1" fillId="0" borderId="0" applyNumberFormat="0"/>
  </cellStyleXfs>
  <cellXfs count="97">
    <xf numFmtId="0" fontId="0" fillId="0" borderId="0" xfId="0"/>
    <xf numFmtId="0" fontId="2" fillId="0" borderId="0" xfId="0" applyFont="1" applyFill="1" applyAlignment="1" applyProtection="1">
      <alignment horizontal="left"/>
    </xf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/>
    <xf numFmtId="4" fontId="3" fillId="0" borderId="0" xfId="0" applyNumberFormat="1" applyFont="1" applyFill="1" applyAlignment="1" applyProtection="1">
      <alignment horizontal="right" wrapText="1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/>
    <xf numFmtId="4" fontId="4" fillId="0" borderId="0" xfId="0" applyNumberFormat="1" applyFont="1" applyFill="1" applyAlignment="1" applyProtection="1">
      <alignment horizontal="right" wrapText="1"/>
    </xf>
    <xf numFmtId="0" fontId="2" fillId="0" borderId="0" xfId="0" applyFont="1" applyFill="1"/>
    <xf numFmtId="0" fontId="2" fillId="0" borderId="1" xfId="0" applyFont="1" applyFill="1" applyBorder="1" applyAlignment="1" applyProtection="1">
      <alignment horizontal="left"/>
    </xf>
    <xf numFmtId="0" fontId="2" fillId="0" borderId="2" xfId="0" applyFont="1" applyFill="1" applyBorder="1"/>
    <xf numFmtId="4" fontId="2" fillId="0" borderId="2" xfId="0" applyNumberFormat="1" applyFont="1" applyFill="1" applyBorder="1" applyAlignment="1" applyProtection="1">
      <alignment horizontal="right" wrapText="1"/>
    </xf>
    <xf numFmtId="0" fontId="0" fillId="0" borderId="3" xfId="0" applyFont="1" applyFill="1" applyBorder="1" applyAlignment="1" applyProtection="1">
      <alignment horizontal="left"/>
    </xf>
    <xf numFmtId="0" fontId="0" fillId="0" borderId="0" xfId="0" applyFill="1" applyBorder="1"/>
    <xf numFmtId="4" fontId="5" fillId="0" borderId="0" xfId="0" applyNumberFormat="1" applyFont="1" applyFill="1" applyAlignment="1" applyProtection="1">
      <alignment horizontal="right" wrapText="1"/>
    </xf>
    <xf numFmtId="4" fontId="0" fillId="0" borderId="0" xfId="0" applyNumberFormat="1" applyFont="1" applyFill="1" applyAlignment="1" applyProtection="1">
      <alignment horizontal="right" wrapText="1"/>
    </xf>
    <xf numFmtId="0" fontId="0" fillId="0" borderId="4" xfId="0" applyFont="1" applyFill="1" applyBorder="1" applyAlignment="1" applyProtection="1">
      <alignment horizontal="left"/>
    </xf>
    <xf numFmtId="0" fontId="0" fillId="0" borderId="5" xfId="0" applyFill="1" applyBorder="1"/>
    <xf numFmtId="4" fontId="6" fillId="0" borderId="2" xfId="0" applyNumberFormat="1" applyFont="1" applyFill="1" applyBorder="1"/>
    <xf numFmtId="4" fontId="1" fillId="0" borderId="5" xfId="1" applyNumberFormat="1" applyFont="1" applyFill="1" applyBorder="1"/>
    <xf numFmtId="164" fontId="4" fillId="0" borderId="6" xfId="0" applyNumberFormat="1" applyFont="1" applyFill="1" applyBorder="1" applyAlignment="1" applyProtection="1">
      <alignment horizontal="right" wrapText="1"/>
    </xf>
    <xf numFmtId="4" fontId="2" fillId="0" borderId="0" xfId="1" applyNumberFormat="1" applyFont="1" applyFill="1"/>
    <xf numFmtId="4" fontId="1" fillId="0" borderId="0" xfId="1" applyNumberFormat="1" applyFont="1" applyFill="1"/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4" fontId="5" fillId="0" borderId="0" xfId="1" applyNumberFormat="1" applyFont="1" applyFill="1"/>
    <xf numFmtId="4" fontId="7" fillId="0" borderId="0" xfId="1" applyNumberFormat="1" applyFont="1" applyFill="1"/>
    <xf numFmtId="4" fontId="5" fillId="0" borderId="5" xfId="1" applyNumberFormat="1" applyFont="1" applyFill="1" applyBorder="1"/>
    <xf numFmtId="4" fontId="2" fillId="0" borderId="0" xfId="2" applyNumberFormat="1" applyFont="1" applyFill="1"/>
    <xf numFmtId="4" fontId="1" fillId="0" borderId="0" xfId="2" applyNumberFormat="1" applyFont="1" applyFill="1"/>
    <xf numFmtId="0" fontId="0" fillId="0" borderId="3" xfId="0" applyFill="1" applyBorder="1" applyAlignment="1" applyProtection="1">
      <alignment horizontal="left"/>
    </xf>
    <xf numFmtId="4" fontId="5" fillId="0" borderId="0" xfId="0" applyNumberFormat="1" applyFont="1" applyFill="1" applyBorder="1"/>
    <xf numFmtId="164" fontId="0" fillId="0" borderId="5" xfId="0" applyNumberFormat="1" applyFont="1" applyFill="1" applyBorder="1" applyAlignment="1" applyProtection="1">
      <alignment horizontal="right" wrapText="1"/>
    </xf>
    <xf numFmtId="164" fontId="0" fillId="0" borderId="0" xfId="0" applyNumberFormat="1" applyFont="1" applyFill="1" applyAlignment="1" applyProtection="1">
      <alignment horizontal="right" wrapText="1"/>
    </xf>
    <xf numFmtId="164" fontId="5" fillId="0" borderId="0" xfId="0" applyNumberFormat="1" applyFont="1" applyFill="1" applyAlignment="1" applyProtection="1">
      <alignment horizontal="right" wrapText="1"/>
    </xf>
    <xf numFmtId="0" fontId="0" fillId="0" borderId="4" xfId="0" applyFill="1" applyBorder="1" applyAlignment="1" applyProtection="1">
      <alignment horizontal="left"/>
    </xf>
    <xf numFmtId="164" fontId="3" fillId="0" borderId="0" xfId="0" applyNumberFormat="1" applyFont="1" applyFill="1" applyAlignment="1" applyProtection="1">
      <alignment horizontal="right" wrapText="1"/>
    </xf>
    <xf numFmtId="4" fontId="5" fillId="0" borderId="5" xfId="0" applyNumberFormat="1" applyFont="1" applyFill="1" applyBorder="1"/>
    <xf numFmtId="164" fontId="3" fillId="0" borderId="5" xfId="0" applyNumberFormat="1" applyFont="1" applyFill="1" applyBorder="1" applyAlignment="1" applyProtection="1">
      <alignment horizontal="right" wrapText="1"/>
    </xf>
    <xf numFmtId="4" fontId="5" fillId="0" borderId="0" xfId="0" applyNumberFormat="1" applyFont="1" applyFill="1"/>
    <xf numFmtId="164" fontId="5" fillId="0" borderId="0" xfId="0" applyNumberFormat="1" applyFont="1" applyFill="1" applyBorder="1" applyAlignment="1" applyProtection="1">
      <alignment horizontal="right" wrapText="1"/>
    </xf>
    <xf numFmtId="0" fontId="7" fillId="0" borderId="0" xfId="0" applyFont="1" applyFill="1" applyBorder="1"/>
    <xf numFmtId="0" fontId="7" fillId="0" borderId="0" xfId="0" applyFont="1" applyFill="1"/>
    <xf numFmtId="164" fontId="4" fillId="0" borderId="5" xfId="0" applyNumberFormat="1" applyFont="1" applyFill="1" applyBorder="1" applyAlignment="1" applyProtection="1">
      <alignment horizontal="right" wrapText="1"/>
    </xf>
    <xf numFmtId="0" fontId="0" fillId="0" borderId="1" xfId="0" applyFill="1" applyBorder="1"/>
    <xf numFmtId="0" fontId="2" fillId="0" borderId="2" xfId="0" applyFont="1" applyFill="1" applyBorder="1" applyAlignment="1" applyProtection="1">
      <alignment horizontal="left"/>
    </xf>
    <xf numFmtId="0" fontId="0" fillId="0" borderId="3" xfId="0" applyFill="1" applyBorder="1"/>
    <xf numFmtId="0" fontId="0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4" xfId="0" applyFill="1" applyBorder="1"/>
    <xf numFmtId="0" fontId="1" fillId="0" borderId="5" xfId="0" applyFont="1" applyFill="1" applyBorder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 wrapText="1"/>
    </xf>
    <xf numFmtId="0" fontId="0" fillId="0" borderId="5" xfId="0" applyFont="1" applyFill="1" applyBorder="1" applyAlignment="1" applyProtection="1">
      <alignment horizontal="left"/>
    </xf>
    <xf numFmtId="0" fontId="2" fillId="0" borderId="1" xfId="0" applyFont="1" applyFill="1" applyBorder="1"/>
    <xf numFmtId="0" fontId="1" fillId="0" borderId="0" xfId="0" applyFont="1" applyFill="1"/>
    <xf numFmtId="4" fontId="5" fillId="0" borderId="0" xfId="2" applyNumberFormat="1" applyFont="1" applyFill="1"/>
    <xf numFmtId="0" fontId="7" fillId="0" borderId="3" xfId="0" applyFont="1" applyFill="1" applyBorder="1"/>
    <xf numFmtId="164" fontId="5" fillId="0" borderId="5" xfId="0" applyNumberFormat="1" applyFont="1" applyFill="1" applyBorder="1" applyAlignment="1" applyProtection="1">
      <alignment horizontal="right" wrapText="1"/>
    </xf>
    <xf numFmtId="164" fontId="6" fillId="0" borderId="0" xfId="0" applyNumberFormat="1" applyFont="1" applyFill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left"/>
    </xf>
    <xf numFmtId="0" fontId="1" fillId="0" borderId="5" xfId="0" applyFont="1" applyFill="1" applyBorder="1"/>
    <xf numFmtId="164" fontId="6" fillId="0" borderId="2" xfId="0" applyNumberFormat="1" applyFont="1" applyFill="1" applyBorder="1" applyAlignment="1" applyProtection="1">
      <alignment horizontal="right" wrapText="1"/>
    </xf>
    <xf numFmtId="0" fontId="2" fillId="0" borderId="3" xfId="0" applyFont="1" applyFill="1" applyBorder="1"/>
    <xf numFmtId="164" fontId="6" fillId="0" borderId="0" xfId="0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0" fillId="0" borderId="5" xfId="0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2" fillId="0" borderId="0" xfId="0" applyFont="1" applyFill="1" applyBorder="1"/>
    <xf numFmtId="0" fontId="0" fillId="0" borderId="2" xfId="0" applyFill="1" applyBorder="1"/>
    <xf numFmtId="4" fontId="5" fillId="0" borderId="0" xfId="1" applyNumberFormat="1" applyFont="1" applyFill="1" applyBorder="1"/>
    <xf numFmtId="0" fontId="5" fillId="0" borderId="0" xfId="0" applyFont="1" applyAlignment="1" applyProtection="1">
      <alignment horizontal="left"/>
    </xf>
    <xf numFmtId="164" fontId="0" fillId="0" borderId="0" xfId="0" applyNumberFormat="1" applyFont="1" applyFill="1" applyBorder="1" applyAlignment="1" applyProtection="1">
      <alignment horizontal="right" wrapText="1"/>
    </xf>
    <xf numFmtId="0" fontId="5" fillId="0" borderId="5" xfId="0" applyFont="1" applyBorder="1" applyAlignment="1" applyProtection="1">
      <alignment horizontal="left"/>
    </xf>
    <xf numFmtId="0" fontId="5" fillId="0" borderId="0" xfId="0" applyFont="1" applyFill="1"/>
    <xf numFmtId="0" fontId="6" fillId="0" borderId="0" xfId="0" applyFont="1" applyFill="1"/>
    <xf numFmtId="4" fontId="6" fillId="0" borderId="0" xfId="0" applyNumberFormat="1" applyFont="1" applyFill="1" applyBorder="1"/>
    <xf numFmtId="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4" fontId="2" fillId="0" borderId="0" xfId="0" applyNumberFormat="1" applyFont="1" applyFill="1"/>
    <xf numFmtId="0" fontId="5" fillId="0" borderId="3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6" fillId="0" borderId="2" xfId="0" applyFont="1" applyFill="1" applyBorder="1" applyAlignment="1" applyProtection="1">
      <alignment horizontal="left"/>
    </xf>
    <xf numFmtId="0" fontId="6" fillId="0" borderId="2" xfId="0" applyFont="1" applyFill="1" applyBorder="1"/>
    <xf numFmtId="0" fontId="5" fillId="0" borderId="5" xfId="0" applyFont="1" applyFill="1" applyBorder="1" applyAlignment="1" applyProtection="1">
      <alignment horizontal="left"/>
    </xf>
    <xf numFmtId="0" fontId="5" fillId="0" borderId="5" xfId="0" applyFont="1" applyFill="1" applyBorder="1"/>
    <xf numFmtId="0" fontId="6" fillId="0" borderId="0" xfId="0" applyFont="1" applyFill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4" fontId="0" fillId="0" borderId="0" xfId="0" applyNumberFormat="1" applyFont="1" applyFill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9"/>
  <sheetViews>
    <sheetView tabSelected="1" workbookViewId="0">
      <pane ySplit="5" topLeftCell="A6" activePane="bottomLeft" state="frozenSplit"/>
      <selection pane="bottomLeft" activeCell="I13" sqref="I13"/>
    </sheetView>
  </sheetViews>
  <sheetFormatPr baseColWidth="10" defaultColWidth="9.140625" defaultRowHeight="12.75"/>
  <cols>
    <col min="1" max="1" width="9.140625" style="2"/>
    <col min="2" max="4" width="6.85546875" style="2" customWidth="1"/>
    <col min="5" max="5" width="9.140625" style="2"/>
    <col min="6" max="6" width="61.5703125" style="2" bestFit="1" customWidth="1"/>
    <col min="7" max="7" width="13.28515625" style="3" customWidth="1"/>
    <col min="8" max="8" width="13.28515625" style="96" customWidth="1"/>
    <col min="9" max="9" width="10.140625" style="2" bestFit="1" customWidth="1"/>
    <col min="10" max="16384" width="9.140625" style="2"/>
  </cols>
  <sheetData>
    <row r="1" spans="1:9">
      <c r="A1" s="1" t="s">
        <v>0</v>
      </c>
    </row>
    <row r="2" spans="1:9">
      <c r="A2" s="4"/>
    </row>
    <row r="3" spans="1:9">
      <c r="A3" s="5"/>
    </row>
    <row r="4" spans="1:9">
      <c r="A4" s="5"/>
      <c r="G4" s="82" t="s">
        <v>1</v>
      </c>
      <c r="H4" s="82" t="s">
        <v>1</v>
      </c>
    </row>
    <row r="5" spans="1:9">
      <c r="G5" s="83">
        <v>2020</v>
      </c>
      <c r="H5" s="83">
        <v>2019</v>
      </c>
    </row>
    <row r="6" spans="1:9">
      <c r="B6" s="6" t="s">
        <v>2</v>
      </c>
      <c r="C6" s="7"/>
      <c r="D6" s="7"/>
      <c r="E6" s="7"/>
      <c r="F6" s="7"/>
      <c r="G6" s="8">
        <f>SUM(G29,G19,G7)</f>
        <v>-482805.79000000004</v>
      </c>
      <c r="H6" s="8">
        <v>-481921.62</v>
      </c>
    </row>
    <row r="7" spans="1:9">
      <c r="C7" s="9" t="s">
        <v>3</v>
      </c>
      <c r="D7" s="10"/>
      <c r="E7" s="10"/>
      <c r="F7" s="10"/>
      <c r="G7" s="11">
        <f t="shared" ref="G7" si="0">SUM(G8,G16)</f>
        <v>-414563.5</v>
      </c>
      <c r="H7" s="11">
        <v>-412663.5</v>
      </c>
    </row>
    <row r="8" spans="1:9" s="12" customFormat="1">
      <c r="C8" s="13" t="s">
        <v>4</v>
      </c>
      <c r="D8" s="14"/>
      <c r="E8" s="14"/>
      <c r="F8" s="14"/>
      <c r="G8" s="15">
        <f t="shared" ref="G8" si="1">SUM(G9:G15)</f>
        <v>-376388.5</v>
      </c>
      <c r="H8" s="15">
        <v>-376388.5</v>
      </c>
    </row>
    <row r="9" spans="1:9">
      <c r="C9" s="16" t="s">
        <v>5</v>
      </c>
      <c r="D9" s="17"/>
      <c r="E9" s="17"/>
      <c r="F9" s="17"/>
      <c r="G9" s="18">
        <v>-239456</v>
      </c>
      <c r="H9" s="18">
        <v>-239456</v>
      </c>
      <c r="I9" s="17"/>
    </row>
    <row r="10" spans="1:9">
      <c r="C10" s="16" t="s">
        <v>6</v>
      </c>
      <c r="D10" s="17"/>
      <c r="E10" s="17"/>
      <c r="F10" s="17"/>
      <c r="G10" s="18">
        <v>-65000</v>
      </c>
      <c r="H10" s="18">
        <v>-65000</v>
      </c>
      <c r="I10" s="17"/>
    </row>
    <row r="11" spans="1:9">
      <c r="C11" s="16" t="s">
        <v>7</v>
      </c>
      <c r="D11" s="17"/>
      <c r="E11" s="17"/>
      <c r="F11" s="17"/>
      <c r="G11" s="18">
        <v>-16747.5</v>
      </c>
      <c r="H11" s="18">
        <v>-16747.5</v>
      </c>
      <c r="I11" s="17"/>
    </row>
    <row r="12" spans="1:9">
      <c r="C12" s="16" t="s">
        <v>8</v>
      </c>
      <c r="D12" s="17"/>
      <c r="E12" s="17"/>
      <c r="F12" s="17"/>
      <c r="G12" s="18">
        <v>-49472</v>
      </c>
      <c r="H12" s="18">
        <v>-49472</v>
      </c>
      <c r="I12" s="17"/>
    </row>
    <row r="13" spans="1:9">
      <c r="C13" s="16" t="s">
        <v>9</v>
      </c>
      <c r="D13" s="17"/>
      <c r="E13" s="17"/>
      <c r="F13" s="17"/>
      <c r="G13" s="19">
        <v>-392</v>
      </c>
      <c r="H13" s="19">
        <v>-392</v>
      </c>
    </row>
    <row r="14" spans="1:9">
      <c r="C14" s="16" t="s">
        <v>10</v>
      </c>
      <c r="D14" s="17"/>
      <c r="E14" s="17"/>
      <c r="F14" s="17"/>
      <c r="G14" s="19">
        <v>-971</v>
      </c>
      <c r="H14" s="19">
        <v>-971</v>
      </c>
    </row>
    <row r="15" spans="1:9">
      <c r="C15" s="20" t="s">
        <v>11</v>
      </c>
      <c r="D15" s="21"/>
      <c r="E15" s="21"/>
      <c r="F15" s="21"/>
      <c r="G15" s="19">
        <v>-4350</v>
      </c>
      <c r="H15" s="19">
        <v>-4350</v>
      </c>
    </row>
    <row r="16" spans="1:9" s="12" customFormat="1">
      <c r="C16" s="13" t="s">
        <v>12</v>
      </c>
      <c r="D16" s="14"/>
      <c r="E16" s="14"/>
      <c r="F16" s="14"/>
      <c r="G16" s="22">
        <f>SUM(G17:G18)</f>
        <v>-38175</v>
      </c>
      <c r="H16" s="22">
        <v>-36275</v>
      </c>
    </row>
    <row r="17" spans="3:8">
      <c r="C17" s="16" t="s">
        <v>13</v>
      </c>
      <c r="D17" s="17"/>
      <c r="E17" s="17"/>
      <c r="F17" s="17"/>
      <c r="G17" s="18">
        <v>-31980</v>
      </c>
      <c r="H17" s="18">
        <v>-30080</v>
      </c>
    </row>
    <row r="18" spans="3:8">
      <c r="C18" s="20" t="s">
        <v>14</v>
      </c>
      <c r="D18" s="21"/>
      <c r="E18" s="21"/>
      <c r="F18" s="21"/>
      <c r="G18" s="23">
        <v>-6195</v>
      </c>
      <c r="H18" s="23">
        <v>-6195</v>
      </c>
    </row>
    <row r="19" spans="3:8">
      <c r="C19" s="9" t="s">
        <v>15</v>
      </c>
      <c r="D19" s="10"/>
      <c r="E19" s="10"/>
      <c r="F19" s="10"/>
      <c r="G19" s="24">
        <f t="shared" ref="G19" si="2">SUM(G20)</f>
        <v>-24964.350000000002</v>
      </c>
      <c r="H19" s="24">
        <v>-23228.79</v>
      </c>
    </row>
    <row r="20" spans="3:8">
      <c r="C20" s="13" t="s">
        <v>16</v>
      </c>
      <c r="D20" s="14"/>
      <c r="E20" s="14"/>
      <c r="F20" s="14"/>
      <c r="G20" s="25">
        <f>SUM(G21:G28)</f>
        <v>-24964.350000000002</v>
      </c>
      <c r="H20" s="25">
        <v>-23228.79</v>
      </c>
    </row>
    <row r="21" spans="3:8">
      <c r="C21" s="16" t="s">
        <v>17</v>
      </c>
      <c r="D21" s="17"/>
      <c r="E21" s="17"/>
      <c r="F21" s="17"/>
      <c r="G21" s="26">
        <v>-5954.52</v>
      </c>
      <c r="H21" s="26">
        <v>-5500</v>
      </c>
    </row>
    <row r="22" spans="3:8">
      <c r="C22" s="16" t="s">
        <v>18</v>
      </c>
      <c r="D22" s="17"/>
      <c r="E22" s="17"/>
      <c r="F22" s="17"/>
      <c r="G22" s="26">
        <v>-4823.57</v>
      </c>
      <c r="H22" s="26">
        <v>-4500</v>
      </c>
    </row>
    <row r="23" spans="3:8">
      <c r="C23" s="16" t="s">
        <v>19</v>
      </c>
      <c r="D23" s="17"/>
      <c r="E23" s="17"/>
      <c r="F23" s="17"/>
      <c r="G23" s="26">
        <v>-7635</v>
      </c>
      <c r="H23" s="26">
        <v>-7000</v>
      </c>
    </row>
    <row r="24" spans="3:8">
      <c r="C24" s="16" t="s">
        <v>20</v>
      </c>
      <c r="D24" s="17"/>
      <c r="E24" s="17"/>
      <c r="F24" s="17"/>
      <c r="G24" s="26">
        <v>-1404</v>
      </c>
      <c r="H24" s="26">
        <v>-1200</v>
      </c>
    </row>
    <row r="25" spans="3:8">
      <c r="C25" s="16" t="s">
        <v>21</v>
      </c>
      <c r="D25" s="17"/>
      <c r="E25" s="17"/>
      <c r="F25" s="17"/>
      <c r="G25" s="26">
        <v>-3118.47</v>
      </c>
      <c r="H25" s="26">
        <v>-3000</v>
      </c>
    </row>
    <row r="26" spans="3:8">
      <c r="C26" s="16" t="s">
        <v>22</v>
      </c>
      <c r="D26" s="17"/>
      <c r="E26" s="17"/>
      <c r="F26" s="17"/>
      <c r="G26" s="26">
        <v>-37.19</v>
      </c>
      <c r="H26" s="26">
        <v>-37.19</v>
      </c>
    </row>
    <row r="27" spans="3:8">
      <c r="C27" s="27" t="s">
        <v>23</v>
      </c>
      <c r="D27" s="17"/>
      <c r="E27" s="17"/>
      <c r="F27" s="17"/>
      <c r="G27" s="26">
        <v>-388.2</v>
      </c>
      <c r="H27" s="26">
        <v>-388.2</v>
      </c>
    </row>
    <row r="28" spans="3:8">
      <c r="C28" s="28" t="s">
        <v>24</v>
      </c>
      <c r="D28" s="21"/>
      <c r="E28" s="21"/>
      <c r="F28" s="21"/>
      <c r="G28" s="26">
        <v>-1603.4</v>
      </c>
      <c r="H28" s="26">
        <v>-1603.4</v>
      </c>
    </row>
    <row r="29" spans="3:8">
      <c r="C29" s="9" t="s">
        <v>25</v>
      </c>
      <c r="D29" s="10"/>
      <c r="E29" s="10"/>
      <c r="F29" s="10"/>
      <c r="G29" s="24">
        <f>SUM(G44,G41,G36,G30)</f>
        <v>-43277.94</v>
      </c>
      <c r="H29" s="24">
        <v>-46029.33</v>
      </c>
    </row>
    <row r="30" spans="3:8" s="12" customFormat="1">
      <c r="C30" s="13" t="s">
        <v>26</v>
      </c>
      <c r="D30" s="14"/>
      <c r="E30" s="14"/>
      <c r="F30" s="14"/>
      <c r="G30" s="25">
        <f>SUM(G31:G35)</f>
        <v>-19300</v>
      </c>
      <c r="H30" s="25">
        <v>-39320</v>
      </c>
    </row>
    <row r="31" spans="3:8">
      <c r="C31" s="16" t="s">
        <v>27</v>
      </c>
      <c r="D31" s="17"/>
      <c r="E31" s="17"/>
      <c r="F31" s="17"/>
      <c r="G31" s="29">
        <v>-3120</v>
      </c>
      <c r="H31" s="29">
        <v>-3120</v>
      </c>
    </row>
    <row r="32" spans="3:8">
      <c r="C32" s="27" t="s">
        <v>28</v>
      </c>
      <c r="D32" s="17"/>
      <c r="E32" s="17"/>
      <c r="F32" s="17"/>
      <c r="G32" s="29">
        <v>-15130</v>
      </c>
      <c r="H32" s="29">
        <v>-35150</v>
      </c>
    </row>
    <row r="33" spans="3:8">
      <c r="C33" s="16" t="s">
        <v>30</v>
      </c>
      <c r="D33" s="17"/>
      <c r="E33" s="17"/>
      <c r="F33" s="17"/>
      <c r="G33" s="75">
        <v>-810</v>
      </c>
      <c r="H33" s="75">
        <v>-810</v>
      </c>
    </row>
    <row r="34" spans="3:8">
      <c r="C34" s="84" t="s">
        <v>454</v>
      </c>
      <c r="G34" s="3">
        <v>0</v>
      </c>
      <c r="H34" s="96">
        <v>0</v>
      </c>
    </row>
    <row r="35" spans="3:8">
      <c r="C35" s="16" t="s">
        <v>29</v>
      </c>
      <c r="D35" s="17"/>
      <c r="E35" s="17"/>
      <c r="F35" s="17"/>
      <c r="G35" s="31">
        <v>-240</v>
      </c>
      <c r="H35" s="31">
        <v>-240</v>
      </c>
    </row>
    <row r="36" spans="3:8" s="12" customFormat="1">
      <c r="C36" s="13" t="s">
        <v>31</v>
      </c>
      <c r="D36" s="14"/>
      <c r="E36" s="14"/>
      <c r="F36" s="14"/>
      <c r="G36" s="32">
        <f>SUM(G37:G40)</f>
        <v>-21665.29</v>
      </c>
      <c r="H36" s="32">
        <v>-4396.6799999999994</v>
      </c>
    </row>
    <row r="37" spans="3:8">
      <c r="C37" s="16" t="s">
        <v>32</v>
      </c>
      <c r="D37" s="17"/>
      <c r="E37" s="17"/>
      <c r="F37" s="17"/>
      <c r="G37" s="60">
        <v>-5000</v>
      </c>
      <c r="H37" s="60">
        <v>-2231.39</v>
      </c>
    </row>
    <row r="38" spans="3:8">
      <c r="C38" s="16" t="s">
        <v>33</v>
      </c>
      <c r="D38" s="17"/>
      <c r="E38" s="17"/>
      <c r="F38" s="17"/>
      <c r="G38" s="60">
        <v>-16500</v>
      </c>
      <c r="H38" s="60">
        <v>-2000</v>
      </c>
    </row>
    <row r="39" spans="3:8">
      <c r="C39" s="16" t="s">
        <v>34</v>
      </c>
      <c r="D39" s="17"/>
      <c r="E39" s="17"/>
      <c r="F39" s="17"/>
      <c r="G39" s="33">
        <v>0</v>
      </c>
      <c r="H39" s="33">
        <v>0</v>
      </c>
    </row>
    <row r="40" spans="3:8">
      <c r="C40" s="34" t="s">
        <v>35</v>
      </c>
      <c r="D40" s="17"/>
      <c r="E40" s="17"/>
      <c r="F40" s="17"/>
      <c r="G40" s="33">
        <v>-165.29</v>
      </c>
      <c r="H40" s="33">
        <v>-165.29</v>
      </c>
    </row>
    <row r="41" spans="3:8">
      <c r="C41" s="13" t="s">
        <v>36</v>
      </c>
      <c r="D41" s="14"/>
      <c r="E41" s="14"/>
      <c r="F41" s="14"/>
      <c r="G41" s="22">
        <f>SUM(G42:G43)</f>
        <v>12009.3</v>
      </c>
      <c r="H41" s="22">
        <v>12009.3</v>
      </c>
    </row>
    <row r="42" spans="3:8">
      <c r="C42" s="16" t="s">
        <v>37</v>
      </c>
      <c r="D42" s="17"/>
      <c r="E42" s="17"/>
      <c r="F42" s="17"/>
      <c r="G42" s="35">
        <v>12218</v>
      </c>
      <c r="H42" s="35">
        <v>12218</v>
      </c>
    </row>
    <row r="43" spans="3:8">
      <c r="C43" s="27" t="s">
        <v>38</v>
      </c>
      <c r="D43" s="21"/>
      <c r="E43" s="21"/>
      <c r="F43" s="21"/>
      <c r="G43" s="36">
        <v>-208.7</v>
      </c>
      <c r="H43" s="36">
        <v>-208.7</v>
      </c>
    </row>
    <row r="44" spans="3:8">
      <c r="C44" s="13" t="s">
        <v>39</v>
      </c>
      <c r="D44" s="14"/>
      <c r="E44" s="14"/>
      <c r="F44" s="14"/>
      <c r="G44" s="22">
        <f>SUM(G45:G49)</f>
        <v>-14321.949999999999</v>
      </c>
      <c r="H44" s="22">
        <v>-14321.949999999999</v>
      </c>
    </row>
    <row r="45" spans="3:8">
      <c r="C45" s="16" t="s">
        <v>40</v>
      </c>
      <c r="D45" s="17"/>
      <c r="E45" s="17"/>
      <c r="F45" s="17"/>
      <c r="G45" s="37">
        <v>-12628</v>
      </c>
      <c r="H45" s="37">
        <v>-12628</v>
      </c>
    </row>
    <row r="46" spans="3:8">
      <c r="C46" s="16" t="s">
        <v>41</v>
      </c>
      <c r="D46" s="17"/>
      <c r="E46" s="17"/>
      <c r="F46" s="17"/>
      <c r="G46" s="37">
        <v>-177</v>
      </c>
      <c r="H46" s="37">
        <v>-177</v>
      </c>
    </row>
    <row r="47" spans="3:8">
      <c r="C47" s="16" t="s">
        <v>42</v>
      </c>
      <c r="D47" s="17"/>
      <c r="E47" s="17"/>
      <c r="F47" s="17"/>
      <c r="G47" s="38">
        <v>-1000</v>
      </c>
      <c r="H47" s="38">
        <v>-1000</v>
      </c>
    </row>
    <row r="48" spans="3:8">
      <c r="C48" s="16" t="s">
        <v>43</v>
      </c>
      <c r="D48" s="17"/>
      <c r="E48" s="17"/>
      <c r="F48" s="17"/>
      <c r="G48" s="37">
        <v>-176.15</v>
      </c>
      <c r="H48" s="37">
        <v>-176.15</v>
      </c>
    </row>
    <row r="49" spans="2:8">
      <c r="C49" s="39" t="s">
        <v>44</v>
      </c>
      <c r="D49" s="21"/>
      <c r="E49" s="21"/>
      <c r="F49" s="21"/>
      <c r="G49" s="36">
        <v>-340.8</v>
      </c>
      <c r="H49" s="36">
        <v>-340.8</v>
      </c>
    </row>
    <row r="50" spans="2:8">
      <c r="B50" s="6" t="s">
        <v>45</v>
      </c>
      <c r="C50" s="7"/>
      <c r="D50" s="7"/>
      <c r="E50" s="7"/>
      <c r="F50" s="7"/>
      <c r="G50" s="40">
        <f t="shared" ref="G50:G51" si="3">SUM(G51)</f>
        <v>0</v>
      </c>
      <c r="H50" s="40">
        <v>0</v>
      </c>
    </row>
    <row r="51" spans="2:8">
      <c r="B51" s="13" t="s">
        <v>46</v>
      </c>
      <c r="C51" s="14"/>
      <c r="D51" s="14"/>
      <c r="E51" s="14"/>
      <c r="F51" s="14"/>
      <c r="G51" s="22">
        <f t="shared" si="3"/>
        <v>0</v>
      </c>
      <c r="H51" s="22">
        <v>0</v>
      </c>
    </row>
    <row r="52" spans="2:8">
      <c r="B52" s="20" t="s">
        <v>47</v>
      </c>
      <c r="C52" s="21"/>
      <c r="D52" s="21"/>
      <c r="E52" s="21"/>
      <c r="F52" s="21"/>
      <c r="G52" s="41">
        <v>0</v>
      </c>
      <c r="H52" s="41">
        <v>0</v>
      </c>
    </row>
    <row r="53" spans="2:8">
      <c r="B53" s="6" t="s">
        <v>48</v>
      </c>
      <c r="C53" s="7"/>
      <c r="D53" s="7"/>
      <c r="E53" s="7"/>
      <c r="F53" s="7"/>
      <c r="G53" s="40">
        <v>0</v>
      </c>
      <c r="H53" s="40">
        <v>0</v>
      </c>
    </row>
    <row r="54" spans="2:8">
      <c r="B54" s="6" t="s">
        <v>49</v>
      </c>
      <c r="C54" s="7"/>
      <c r="D54" s="7"/>
      <c r="E54" s="7"/>
      <c r="F54" s="7"/>
      <c r="G54" s="42">
        <f>SUM(G86,G84,G79,G55)</f>
        <v>46792.29</v>
      </c>
      <c r="H54" s="42">
        <v>46792.29</v>
      </c>
    </row>
    <row r="55" spans="2:8">
      <c r="B55" s="13" t="s">
        <v>50</v>
      </c>
      <c r="C55" s="14"/>
      <c r="D55" s="14"/>
      <c r="E55" s="14"/>
      <c r="F55" s="14"/>
      <c r="G55" s="22">
        <f>SUM(G56:G76)</f>
        <v>29373.56</v>
      </c>
      <c r="H55" s="22">
        <v>29373.56</v>
      </c>
    </row>
    <row r="56" spans="2:8">
      <c r="B56" s="16" t="s">
        <v>51</v>
      </c>
      <c r="C56" s="17"/>
      <c r="D56" s="17"/>
      <c r="E56" s="17"/>
      <c r="F56" s="17"/>
      <c r="G56" s="38">
        <v>3799.02</v>
      </c>
      <c r="H56" s="38">
        <v>3799.02</v>
      </c>
    </row>
    <row r="57" spans="2:8">
      <c r="B57" s="16" t="s">
        <v>52</v>
      </c>
      <c r="C57" s="17"/>
      <c r="D57" s="17"/>
      <c r="E57" s="17"/>
      <c r="F57" s="17"/>
      <c r="G57" s="38">
        <v>1500</v>
      </c>
      <c r="H57" s="38">
        <v>1500</v>
      </c>
    </row>
    <row r="58" spans="2:8">
      <c r="B58" s="16" t="s">
        <v>53</v>
      </c>
      <c r="C58" s="17"/>
      <c r="D58" s="17"/>
      <c r="E58" s="17"/>
      <c r="F58" s="17"/>
      <c r="G58" s="35">
        <v>49</v>
      </c>
      <c r="H58" s="35">
        <v>49</v>
      </c>
    </row>
    <row r="59" spans="2:8">
      <c r="B59" s="16" t="s">
        <v>54</v>
      </c>
      <c r="C59" s="17"/>
      <c r="D59" s="17"/>
      <c r="E59" s="17"/>
      <c r="F59" s="17"/>
      <c r="G59" s="38">
        <v>380.21</v>
      </c>
      <c r="H59" s="38">
        <v>380.21</v>
      </c>
    </row>
    <row r="60" spans="2:8">
      <c r="B60" s="16" t="s">
        <v>55</v>
      </c>
      <c r="C60" s="17"/>
      <c r="D60" s="17"/>
      <c r="E60" s="17"/>
      <c r="F60" s="17"/>
      <c r="G60" s="38">
        <v>3007.7</v>
      </c>
      <c r="H60" s="38">
        <v>3007.7</v>
      </c>
    </row>
    <row r="61" spans="2:8">
      <c r="B61" s="16" t="s">
        <v>56</v>
      </c>
      <c r="C61" s="17"/>
      <c r="D61" s="17"/>
      <c r="E61" s="17"/>
      <c r="F61" s="17"/>
      <c r="G61" s="43">
        <v>697.91</v>
      </c>
      <c r="H61" s="43">
        <v>697.91</v>
      </c>
    </row>
    <row r="62" spans="2:8">
      <c r="B62" s="16" t="s">
        <v>57</v>
      </c>
      <c r="C62" s="17"/>
      <c r="D62" s="17"/>
      <c r="E62" s="17"/>
      <c r="F62" s="17"/>
      <c r="G62" s="38">
        <v>18.48</v>
      </c>
      <c r="H62" s="38">
        <v>18.48</v>
      </c>
    </row>
    <row r="63" spans="2:8">
      <c r="B63" s="16" t="s">
        <v>58</v>
      </c>
      <c r="C63" s="17"/>
      <c r="D63" s="17"/>
      <c r="E63" s="17"/>
      <c r="F63" s="17"/>
      <c r="G63" s="35">
        <v>592.20000000000005</v>
      </c>
      <c r="H63" s="35">
        <v>592.20000000000005</v>
      </c>
    </row>
    <row r="64" spans="2:8">
      <c r="B64" s="16" t="s">
        <v>59</v>
      </c>
      <c r="C64" s="17"/>
      <c r="D64" s="17"/>
      <c r="E64" s="17"/>
      <c r="F64" s="17"/>
      <c r="G64" s="35">
        <v>1000</v>
      </c>
      <c r="H64" s="35">
        <v>1000</v>
      </c>
    </row>
    <row r="65" spans="2:8">
      <c r="B65" s="16" t="s">
        <v>60</v>
      </c>
      <c r="C65" s="17"/>
      <c r="D65" s="17"/>
      <c r="E65" s="17"/>
      <c r="F65" s="17"/>
      <c r="G65" s="44">
        <v>2000</v>
      </c>
      <c r="H65" s="44">
        <v>2000</v>
      </c>
    </row>
    <row r="66" spans="2:8">
      <c r="B66" s="16" t="s">
        <v>61</v>
      </c>
      <c r="C66" s="17"/>
      <c r="D66" s="17"/>
      <c r="E66" s="17"/>
      <c r="F66" s="17"/>
      <c r="G66" s="38">
        <v>29.7</v>
      </c>
      <c r="H66" s="38">
        <v>29.7</v>
      </c>
    </row>
    <row r="67" spans="2:8">
      <c r="B67" s="16" t="s">
        <v>62</v>
      </c>
      <c r="C67" s="17"/>
      <c r="D67" s="17"/>
      <c r="E67" s="17"/>
      <c r="F67" s="17"/>
      <c r="G67" s="38">
        <v>600</v>
      </c>
      <c r="H67" s="38">
        <v>600</v>
      </c>
    </row>
    <row r="68" spans="2:8">
      <c r="B68" s="16" t="s">
        <v>63</v>
      </c>
      <c r="C68" s="17"/>
      <c r="D68" s="17"/>
      <c r="E68" s="17"/>
      <c r="F68" s="17"/>
      <c r="G68" s="38">
        <v>1125.8</v>
      </c>
      <c r="H68" s="38">
        <v>1125.8</v>
      </c>
    </row>
    <row r="69" spans="2:8">
      <c r="B69" s="27" t="s">
        <v>64</v>
      </c>
      <c r="C69" s="17"/>
      <c r="D69" s="17"/>
      <c r="E69" s="17"/>
      <c r="F69" s="17"/>
      <c r="G69" s="38">
        <v>5000</v>
      </c>
      <c r="H69" s="38">
        <v>5000</v>
      </c>
    </row>
    <row r="70" spans="2:8">
      <c r="B70" s="27" t="s">
        <v>65</v>
      </c>
      <c r="C70" s="17"/>
      <c r="D70" s="17"/>
      <c r="E70" s="17"/>
      <c r="F70" s="17"/>
      <c r="G70" s="38">
        <v>269.3</v>
      </c>
      <c r="H70" s="38">
        <v>269.3</v>
      </c>
    </row>
    <row r="71" spans="2:8">
      <c r="B71" s="16" t="s">
        <v>66</v>
      </c>
      <c r="C71" s="17"/>
      <c r="D71" s="17"/>
      <c r="E71" s="17"/>
      <c r="F71" s="17"/>
      <c r="G71" s="35">
        <v>33.31</v>
      </c>
      <c r="H71" s="35">
        <v>33.31</v>
      </c>
    </row>
    <row r="72" spans="2:8">
      <c r="B72" s="16" t="s">
        <v>67</v>
      </c>
      <c r="C72" s="17"/>
      <c r="D72" s="17"/>
      <c r="E72" s="17"/>
      <c r="F72" s="17"/>
      <c r="G72" s="35">
        <v>23.8</v>
      </c>
      <c r="H72" s="35">
        <v>23.8</v>
      </c>
    </row>
    <row r="73" spans="2:8">
      <c r="B73" s="27" t="s">
        <v>68</v>
      </c>
      <c r="C73" s="17"/>
      <c r="D73" s="17"/>
      <c r="E73" s="17"/>
      <c r="F73" s="17"/>
      <c r="G73" s="37">
        <v>2480.89</v>
      </c>
      <c r="H73" s="37">
        <v>2480.89</v>
      </c>
    </row>
    <row r="74" spans="2:8" s="79" customFormat="1">
      <c r="B74" s="88" t="s">
        <v>69</v>
      </c>
      <c r="C74" s="70"/>
      <c r="D74" s="70"/>
      <c r="E74" s="70"/>
      <c r="F74" s="70"/>
      <c r="G74" s="38">
        <v>4526.22</v>
      </c>
      <c r="H74" s="38">
        <v>4526.22</v>
      </c>
    </row>
    <row r="75" spans="2:8" s="79" customFormat="1">
      <c r="B75" s="88" t="s">
        <v>70</v>
      </c>
      <c r="C75" s="70"/>
      <c r="D75" s="70"/>
      <c r="E75" s="70"/>
      <c r="F75" s="70"/>
      <c r="G75" s="38">
        <v>2000</v>
      </c>
      <c r="H75" s="38">
        <v>2000</v>
      </c>
    </row>
    <row r="76" spans="2:8">
      <c r="B76" s="27" t="s">
        <v>71</v>
      </c>
      <c r="C76" s="17"/>
      <c r="D76" s="17"/>
      <c r="E76" s="17"/>
      <c r="F76" s="17"/>
      <c r="G76" s="77">
        <v>240.02</v>
      </c>
      <c r="H76" s="77">
        <v>240.02</v>
      </c>
    </row>
    <row r="77" spans="2:8">
      <c r="B77" s="84" t="s">
        <v>455</v>
      </c>
      <c r="C77" s="17"/>
      <c r="D77" s="17"/>
      <c r="E77" s="17"/>
      <c r="F77" s="17"/>
      <c r="G77" s="77">
        <v>0</v>
      </c>
      <c r="H77" s="77">
        <v>0</v>
      </c>
    </row>
    <row r="78" spans="2:8">
      <c r="B78" s="85" t="s">
        <v>456</v>
      </c>
      <c r="C78" s="17"/>
      <c r="D78" s="17"/>
      <c r="E78" s="17"/>
      <c r="F78" s="17"/>
      <c r="G78" s="77">
        <v>0</v>
      </c>
      <c r="H78" s="77">
        <v>0</v>
      </c>
    </row>
    <row r="79" spans="2:8">
      <c r="B79" s="13" t="s">
        <v>72</v>
      </c>
      <c r="C79" s="14"/>
      <c r="D79" s="14"/>
      <c r="E79" s="14"/>
      <c r="F79" s="14"/>
      <c r="G79" s="22">
        <f t="shared" ref="G79" si="4">SUM(G80:G83)</f>
        <v>18310.25</v>
      </c>
      <c r="H79" s="22">
        <v>18310.25</v>
      </c>
    </row>
    <row r="80" spans="2:8">
      <c r="B80" s="16" t="s">
        <v>73</v>
      </c>
      <c r="C80" s="17"/>
      <c r="D80" s="17"/>
      <c r="E80" s="17"/>
      <c r="F80" s="17"/>
      <c r="G80" s="37">
        <v>5535</v>
      </c>
      <c r="H80" s="37">
        <v>5535</v>
      </c>
    </row>
    <row r="81" spans="2:8">
      <c r="B81" s="16" t="s">
        <v>74</v>
      </c>
      <c r="C81" s="17"/>
      <c r="D81" s="17"/>
      <c r="E81" s="17"/>
      <c r="F81" s="17"/>
      <c r="G81" s="37">
        <v>7298</v>
      </c>
      <c r="H81" s="37">
        <v>7298</v>
      </c>
    </row>
    <row r="82" spans="2:8">
      <c r="B82" s="16" t="s">
        <v>75</v>
      </c>
      <c r="C82" s="17"/>
      <c r="D82" s="17"/>
      <c r="E82" s="17"/>
      <c r="F82" s="17"/>
      <c r="G82" s="35">
        <v>4968.96</v>
      </c>
      <c r="H82" s="35">
        <v>4968.96</v>
      </c>
    </row>
    <row r="83" spans="2:8">
      <c r="B83" s="20" t="s">
        <v>76</v>
      </c>
      <c r="C83" s="21"/>
      <c r="D83" s="21"/>
      <c r="E83" s="21"/>
      <c r="F83" s="21"/>
      <c r="G83" s="41">
        <v>508.29</v>
      </c>
      <c r="H83" s="41">
        <v>508.29</v>
      </c>
    </row>
    <row r="84" spans="2:8">
      <c r="B84" s="13" t="s">
        <v>77</v>
      </c>
      <c r="C84" s="14"/>
      <c r="D84" s="14"/>
      <c r="E84" s="14"/>
      <c r="F84" s="14"/>
      <c r="G84" s="22">
        <f t="shared" ref="G84" si="5">SUM(G85)</f>
        <v>-891.52</v>
      </c>
      <c r="H84" s="22">
        <v>-891.52</v>
      </c>
    </row>
    <row r="85" spans="2:8">
      <c r="B85" s="20" t="s">
        <v>78</v>
      </c>
      <c r="C85" s="21"/>
      <c r="D85" s="21"/>
      <c r="E85" s="21"/>
      <c r="F85" s="21"/>
      <c r="G85" s="41">
        <v>-891.52</v>
      </c>
      <c r="H85" s="41">
        <v>-891.52</v>
      </c>
    </row>
    <row r="86" spans="2:8">
      <c r="B86" s="13" t="s">
        <v>79</v>
      </c>
      <c r="C86" s="14"/>
      <c r="D86" s="14"/>
      <c r="E86" s="14"/>
      <c r="F86" s="14"/>
      <c r="G86" s="22">
        <f t="shared" ref="G86" si="6">SUM(G87:G88)</f>
        <v>0</v>
      </c>
      <c r="H86" s="22">
        <v>0</v>
      </c>
    </row>
    <row r="87" spans="2:8">
      <c r="B87" s="16" t="s">
        <v>80</v>
      </c>
      <c r="C87" s="17"/>
      <c r="D87" s="17"/>
      <c r="E87" s="17"/>
      <c r="F87" s="17"/>
      <c r="G87" s="35">
        <v>0</v>
      </c>
      <c r="H87" s="35">
        <v>0</v>
      </c>
    </row>
    <row r="88" spans="2:8">
      <c r="B88" s="20" t="s">
        <v>81</v>
      </c>
      <c r="C88" s="21"/>
      <c r="D88" s="21"/>
      <c r="E88" s="21"/>
      <c r="F88" s="21"/>
      <c r="G88" s="41">
        <v>0</v>
      </c>
      <c r="H88" s="41">
        <v>0</v>
      </c>
    </row>
    <row r="89" spans="2:8">
      <c r="B89" s="6" t="s">
        <v>82</v>
      </c>
      <c r="C89" s="7"/>
      <c r="D89" s="7"/>
      <c r="E89" s="7"/>
      <c r="F89" s="7"/>
      <c r="G89" s="40">
        <f>SUM(G131,G90)</f>
        <v>-1084820.56</v>
      </c>
      <c r="H89" s="40">
        <v>-872927.87</v>
      </c>
    </row>
    <row r="90" spans="2:8">
      <c r="C90" s="9" t="s">
        <v>83</v>
      </c>
      <c r="D90" s="10"/>
      <c r="E90" s="10"/>
      <c r="F90" s="10"/>
      <c r="G90" s="47">
        <f>SUM(G121,G100,G98,G91)</f>
        <v>-415061.89</v>
      </c>
      <c r="H90" s="47">
        <f>SUM(H121,H100,H98,H91)</f>
        <v>-379673.49</v>
      </c>
    </row>
    <row r="91" spans="2:8">
      <c r="B91" s="48"/>
      <c r="C91" s="49" t="s">
        <v>84</v>
      </c>
      <c r="D91" s="14"/>
      <c r="E91" s="14"/>
      <c r="F91" s="14"/>
      <c r="G91" s="22">
        <f>SUM(G92:G97)</f>
        <v>-17276.5</v>
      </c>
      <c r="H91" s="22">
        <v>-16174.5</v>
      </c>
    </row>
    <row r="92" spans="2:8">
      <c r="B92" s="50"/>
      <c r="C92" s="51" t="s">
        <v>85</v>
      </c>
      <c r="D92" s="17"/>
      <c r="E92" s="17"/>
      <c r="F92" s="17"/>
      <c r="G92" s="38">
        <v>-4000</v>
      </c>
      <c r="H92" s="38">
        <v>-4000</v>
      </c>
    </row>
    <row r="93" spans="2:8">
      <c r="B93" s="50"/>
      <c r="C93" s="51" t="s">
        <v>86</v>
      </c>
      <c r="D93" s="17"/>
      <c r="E93" s="17"/>
      <c r="F93" s="17"/>
      <c r="G93" s="38">
        <v>-800</v>
      </c>
      <c r="H93" s="38">
        <v>-800</v>
      </c>
    </row>
    <row r="94" spans="2:8">
      <c r="B94" s="50"/>
      <c r="C94" s="51" t="s">
        <v>87</v>
      </c>
      <c r="D94" s="17"/>
      <c r="E94" s="17"/>
      <c r="F94" s="17"/>
      <c r="G94" s="38">
        <v>-720</v>
      </c>
      <c r="H94" s="38">
        <v>-720</v>
      </c>
    </row>
    <row r="95" spans="2:8">
      <c r="B95" s="50"/>
      <c r="C95" s="51" t="s">
        <v>88</v>
      </c>
      <c r="D95" s="17"/>
      <c r="E95" s="17"/>
      <c r="F95" s="17"/>
      <c r="G95" s="38">
        <v>-11602</v>
      </c>
      <c r="H95" s="38">
        <v>-10500</v>
      </c>
    </row>
    <row r="96" spans="2:8">
      <c r="B96" s="50"/>
      <c r="C96" s="51" t="s">
        <v>89</v>
      </c>
      <c r="D96" s="17"/>
      <c r="E96" s="17"/>
      <c r="F96" s="17"/>
      <c r="G96" s="35">
        <v>-120</v>
      </c>
      <c r="H96" s="35">
        <v>-120</v>
      </c>
    </row>
    <row r="97" spans="2:8">
      <c r="B97" s="50"/>
      <c r="C97" s="52" t="s">
        <v>90</v>
      </c>
      <c r="D97" s="17"/>
      <c r="E97" s="17"/>
      <c r="F97" s="17"/>
      <c r="G97" s="35">
        <v>-34.5</v>
      </c>
      <c r="H97" s="35">
        <v>-34.5</v>
      </c>
    </row>
    <row r="98" spans="2:8" s="12" customFormat="1">
      <c r="B98" s="58"/>
      <c r="C98" s="86" t="s">
        <v>457</v>
      </c>
      <c r="D98" s="14"/>
      <c r="E98" s="14"/>
      <c r="F98" s="14"/>
      <c r="G98" s="22">
        <v>0</v>
      </c>
      <c r="H98" s="22">
        <v>0</v>
      </c>
    </row>
    <row r="99" spans="2:8">
      <c r="B99" s="50"/>
      <c r="C99" s="78" t="s">
        <v>458</v>
      </c>
      <c r="D99" s="17"/>
      <c r="E99" s="17"/>
      <c r="F99" s="17"/>
      <c r="G99" s="41">
        <v>0</v>
      </c>
      <c r="H99" s="41">
        <v>0</v>
      </c>
    </row>
    <row r="100" spans="2:8">
      <c r="B100" s="48"/>
      <c r="C100" s="49" t="s">
        <v>91</v>
      </c>
      <c r="D100" s="14"/>
      <c r="E100" s="14"/>
      <c r="F100" s="14"/>
      <c r="G100" s="81">
        <f>SUM(G101:G120)</f>
        <v>-392222.47000000003</v>
      </c>
      <c r="H100" s="81">
        <v>-357936.07</v>
      </c>
    </row>
    <row r="101" spans="2:8">
      <c r="B101" s="50"/>
      <c r="C101" s="51" t="s">
        <v>92</v>
      </c>
      <c r="D101" s="17"/>
      <c r="E101" s="17"/>
      <c r="F101" s="17"/>
      <c r="G101" s="38">
        <v>-55800</v>
      </c>
      <c r="H101" s="38">
        <v>-50307</v>
      </c>
    </row>
    <row r="102" spans="2:8">
      <c r="B102" s="50"/>
      <c r="C102" s="51" t="s">
        <v>93</v>
      </c>
      <c r="D102" s="17"/>
      <c r="E102" s="17"/>
      <c r="F102" s="17"/>
      <c r="G102" s="38">
        <v>-3300</v>
      </c>
      <c r="H102" s="38">
        <v>-3300</v>
      </c>
    </row>
    <row r="103" spans="2:8">
      <c r="B103" s="50"/>
      <c r="C103" s="51" t="s">
        <v>94</v>
      </c>
      <c r="D103" s="17"/>
      <c r="E103" s="17"/>
      <c r="F103" s="17"/>
      <c r="G103" s="38">
        <v>-31900</v>
      </c>
      <c r="H103" s="38">
        <v>-29117</v>
      </c>
    </row>
    <row r="104" spans="2:8">
      <c r="B104" s="50"/>
      <c r="C104" s="51" t="s">
        <v>95</v>
      </c>
      <c r="D104" s="17"/>
      <c r="E104" s="17"/>
      <c r="F104" s="17"/>
      <c r="G104" s="38">
        <v>-5890</v>
      </c>
      <c r="H104" s="38">
        <v>-5890</v>
      </c>
    </row>
    <row r="105" spans="2:8">
      <c r="B105" s="50"/>
      <c r="C105" s="51" t="s">
        <v>96</v>
      </c>
      <c r="D105" s="17"/>
      <c r="E105" s="17"/>
      <c r="F105" s="17"/>
      <c r="G105" s="38">
        <v>-688.32</v>
      </c>
      <c r="H105" s="38">
        <v>-688.32</v>
      </c>
    </row>
    <row r="106" spans="2:8">
      <c r="B106" s="50"/>
      <c r="C106" s="69" t="s">
        <v>459</v>
      </c>
      <c r="D106" s="70"/>
      <c r="E106" s="70"/>
      <c r="F106" s="70"/>
      <c r="G106" s="38">
        <v>-2000</v>
      </c>
      <c r="H106" s="38">
        <v>-2000</v>
      </c>
    </row>
    <row r="107" spans="2:8">
      <c r="B107" s="50"/>
      <c r="C107" s="69" t="s">
        <v>97</v>
      </c>
      <c r="D107" s="70"/>
      <c r="E107" s="70"/>
      <c r="F107" s="70"/>
      <c r="G107" s="38">
        <v>-415</v>
      </c>
      <c r="H107" s="38">
        <v>-415</v>
      </c>
    </row>
    <row r="108" spans="2:8">
      <c r="B108" s="50"/>
      <c r="C108" s="69" t="s">
        <v>98</v>
      </c>
      <c r="D108" s="70"/>
      <c r="E108" s="70"/>
      <c r="F108" s="70"/>
      <c r="G108" s="38">
        <v>-250</v>
      </c>
      <c r="H108" s="38">
        <v>-250</v>
      </c>
    </row>
    <row r="109" spans="2:8">
      <c r="B109" s="50"/>
      <c r="C109" s="69" t="s">
        <v>99</v>
      </c>
      <c r="D109" s="70"/>
      <c r="E109" s="70"/>
      <c r="F109" s="70"/>
      <c r="G109" s="35">
        <v>-110000</v>
      </c>
      <c r="H109" s="35">
        <v>-97000</v>
      </c>
    </row>
    <row r="110" spans="2:8">
      <c r="B110" s="50"/>
      <c r="C110" s="69" t="s">
        <v>100</v>
      </c>
      <c r="D110" s="70"/>
      <c r="E110" s="70"/>
      <c r="F110" s="70"/>
      <c r="G110" s="38">
        <v>-5580</v>
      </c>
      <c r="H110" s="38">
        <v>-5580</v>
      </c>
    </row>
    <row r="111" spans="2:8">
      <c r="B111" s="50"/>
      <c r="C111" s="69" t="s">
        <v>101</v>
      </c>
      <c r="D111" s="70"/>
      <c r="E111" s="70"/>
      <c r="F111" s="70"/>
      <c r="G111" s="38">
        <v>-277.86</v>
      </c>
      <c r="H111" s="38">
        <v>-277.86</v>
      </c>
    </row>
    <row r="112" spans="2:8">
      <c r="B112" s="50"/>
      <c r="C112" s="69" t="s">
        <v>102</v>
      </c>
      <c r="D112" s="70"/>
      <c r="E112" s="70"/>
      <c r="F112" s="70"/>
      <c r="G112" s="35">
        <v>0</v>
      </c>
      <c r="H112" s="35">
        <v>0</v>
      </c>
    </row>
    <row r="113" spans="2:8">
      <c r="B113" s="50"/>
      <c r="C113" s="69" t="s">
        <v>103</v>
      </c>
      <c r="D113" s="70"/>
      <c r="E113" s="70"/>
      <c r="F113" s="70"/>
      <c r="G113" s="38">
        <v>-1380</v>
      </c>
      <c r="H113" s="38">
        <v>-1380</v>
      </c>
    </row>
    <row r="114" spans="2:8">
      <c r="B114" s="50"/>
      <c r="C114" s="69" t="s">
        <v>104</v>
      </c>
      <c r="D114" s="70"/>
      <c r="E114" s="70"/>
      <c r="F114" s="70"/>
      <c r="G114" s="35">
        <v>-135000</v>
      </c>
      <c r="H114" s="35">
        <v>-128000</v>
      </c>
    </row>
    <row r="115" spans="2:8">
      <c r="B115" s="50"/>
      <c r="C115" s="69" t="s">
        <v>105</v>
      </c>
      <c r="D115" s="70"/>
      <c r="E115" s="70"/>
      <c r="F115" s="70"/>
      <c r="G115" s="44">
        <v>-32000</v>
      </c>
      <c r="H115" s="44">
        <v>-28000</v>
      </c>
    </row>
    <row r="116" spans="2:8">
      <c r="B116" s="50"/>
      <c r="C116" s="69" t="s">
        <v>106</v>
      </c>
      <c r="D116" s="70"/>
      <c r="E116" s="70"/>
      <c r="F116" s="70"/>
      <c r="G116" s="38">
        <v>0</v>
      </c>
      <c r="H116" s="38">
        <v>0</v>
      </c>
    </row>
    <row r="117" spans="2:8">
      <c r="B117" s="50"/>
      <c r="C117" s="69" t="s">
        <v>107</v>
      </c>
      <c r="D117" s="70"/>
      <c r="E117" s="70"/>
      <c r="F117" s="70"/>
      <c r="G117" s="38">
        <v>-6000</v>
      </c>
      <c r="H117" s="38">
        <v>-4000</v>
      </c>
    </row>
    <row r="118" spans="2:8">
      <c r="B118" s="50"/>
      <c r="C118" s="69" t="s">
        <v>108</v>
      </c>
      <c r="D118" s="70"/>
      <c r="E118" s="70"/>
      <c r="F118" s="70"/>
      <c r="G118" s="38">
        <v>-1230.8900000000001</v>
      </c>
      <c r="H118" s="38">
        <v>-1230.8900000000001</v>
      </c>
    </row>
    <row r="119" spans="2:8">
      <c r="B119" s="50"/>
      <c r="C119" s="51" t="s">
        <v>109</v>
      </c>
      <c r="D119" s="17"/>
      <c r="E119" s="17"/>
      <c r="F119" s="17"/>
      <c r="G119" s="38">
        <v>-500</v>
      </c>
      <c r="H119" s="38">
        <v>-500</v>
      </c>
    </row>
    <row r="120" spans="2:8">
      <c r="B120" s="50"/>
      <c r="C120" s="53" t="s">
        <v>110</v>
      </c>
      <c r="D120" s="17"/>
      <c r="E120" s="17"/>
      <c r="F120" s="17"/>
      <c r="G120" s="41">
        <v>-10.4</v>
      </c>
      <c r="H120" s="41">
        <v>0</v>
      </c>
    </row>
    <row r="121" spans="2:8">
      <c r="B121" s="48"/>
      <c r="C121" s="49" t="s">
        <v>111</v>
      </c>
      <c r="D121" s="14"/>
      <c r="E121" s="14"/>
      <c r="F121" s="14"/>
      <c r="G121" s="22">
        <f>SUM(G122:G130)</f>
        <v>-5562.92</v>
      </c>
      <c r="H121" s="22">
        <v>-5562.92</v>
      </c>
    </row>
    <row r="122" spans="2:8">
      <c r="B122" s="50"/>
      <c r="C122" s="51" t="s">
        <v>112</v>
      </c>
      <c r="D122" s="17"/>
      <c r="E122" s="17"/>
      <c r="F122" s="17"/>
      <c r="G122" s="38">
        <v>-2285.3200000000002</v>
      </c>
      <c r="H122" s="38">
        <v>-2285.3200000000002</v>
      </c>
    </row>
    <row r="123" spans="2:8">
      <c r="B123" s="50"/>
      <c r="C123" s="51" t="s">
        <v>113</v>
      </c>
      <c r="D123" s="17"/>
      <c r="E123" s="17"/>
      <c r="F123" s="17"/>
      <c r="G123" s="38">
        <v>-400</v>
      </c>
      <c r="H123" s="38">
        <v>-400</v>
      </c>
    </row>
    <row r="124" spans="2:8">
      <c r="B124" s="50"/>
      <c r="C124" s="51" t="s">
        <v>114</v>
      </c>
      <c r="D124" s="17"/>
      <c r="E124" s="17"/>
      <c r="F124" s="17"/>
      <c r="G124" s="38">
        <v>-873.1</v>
      </c>
      <c r="H124" s="38">
        <v>-873.1</v>
      </c>
    </row>
    <row r="125" spans="2:8">
      <c r="B125" s="50"/>
      <c r="C125" s="53" t="s">
        <v>115</v>
      </c>
      <c r="D125" s="17"/>
      <c r="E125" s="17"/>
      <c r="F125" s="17"/>
      <c r="G125" s="38">
        <v>-500</v>
      </c>
      <c r="H125" s="38">
        <v>-500</v>
      </c>
    </row>
    <row r="126" spans="2:8">
      <c r="B126" s="50"/>
      <c r="C126" s="52" t="s">
        <v>116</v>
      </c>
      <c r="D126" s="17"/>
      <c r="E126" s="17"/>
      <c r="F126" s="17"/>
      <c r="G126" s="38">
        <v>-114.3</v>
      </c>
      <c r="H126" s="38">
        <v>-114.3</v>
      </c>
    </row>
    <row r="127" spans="2:8">
      <c r="B127" s="50"/>
      <c r="C127" s="53" t="s">
        <v>117</v>
      </c>
      <c r="D127" s="17"/>
      <c r="E127" s="17"/>
      <c r="F127" s="17"/>
      <c r="G127" s="35">
        <v>-500</v>
      </c>
      <c r="H127" s="35">
        <v>-500</v>
      </c>
    </row>
    <row r="128" spans="2:8">
      <c r="B128" s="50"/>
      <c r="C128" s="53" t="s">
        <v>118</v>
      </c>
      <c r="D128" s="17"/>
      <c r="E128" s="17"/>
      <c r="F128" s="17"/>
      <c r="G128" s="35">
        <v>-850</v>
      </c>
      <c r="H128" s="35">
        <v>-850</v>
      </c>
    </row>
    <row r="129" spans="2:9">
      <c r="B129" s="50"/>
      <c r="C129" s="53" t="s">
        <v>119</v>
      </c>
      <c r="D129" s="17"/>
      <c r="E129" s="17"/>
      <c r="F129" s="17"/>
      <c r="G129" s="35">
        <v>-40.200000000000003</v>
      </c>
      <c r="H129" s="35">
        <v>-40.200000000000003</v>
      </c>
    </row>
    <row r="130" spans="2:9">
      <c r="B130" s="54"/>
      <c r="C130" s="55" t="s">
        <v>120</v>
      </c>
      <c r="D130" s="21"/>
      <c r="E130" s="21"/>
      <c r="F130" s="21"/>
      <c r="G130" s="41">
        <v>0</v>
      </c>
      <c r="H130" s="41">
        <v>0</v>
      </c>
    </row>
    <row r="131" spans="2:9">
      <c r="C131" s="9" t="s">
        <v>121</v>
      </c>
      <c r="D131" s="10"/>
      <c r="E131" s="10"/>
      <c r="F131" s="10"/>
      <c r="G131" s="56">
        <f t="shared" ref="G131" si="7">SUM(G150,G148,G141,G137,G132)</f>
        <v>-669758.67000000004</v>
      </c>
      <c r="H131" s="56">
        <v>-493254.38</v>
      </c>
      <c r="I131" s="3"/>
    </row>
    <row r="132" spans="2:9">
      <c r="B132" s="48"/>
      <c r="C132" s="49" t="s">
        <v>122</v>
      </c>
      <c r="D132" s="14"/>
      <c r="E132" s="14"/>
      <c r="F132" s="14"/>
      <c r="G132" s="22">
        <f t="shared" ref="G132" si="8">SUM(G133:G136)</f>
        <v>-296000</v>
      </c>
      <c r="H132" s="22">
        <v>-197244.29</v>
      </c>
    </row>
    <row r="133" spans="2:9">
      <c r="B133" s="50"/>
      <c r="C133" s="53" t="s">
        <v>460</v>
      </c>
      <c r="D133" s="17"/>
      <c r="E133" s="17"/>
      <c r="F133" s="17"/>
      <c r="G133" s="35">
        <v>-271000</v>
      </c>
      <c r="H133" s="35">
        <v>-175626</v>
      </c>
    </row>
    <row r="134" spans="2:9">
      <c r="B134" s="50"/>
      <c r="C134" s="51" t="s">
        <v>123</v>
      </c>
      <c r="D134" s="17"/>
      <c r="E134" s="17"/>
      <c r="F134" s="17"/>
      <c r="G134" s="38">
        <v>-12000</v>
      </c>
      <c r="H134" s="38">
        <v>-15930.09</v>
      </c>
      <c r="I134" s="3"/>
    </row>
    <row r="135" spans="2:9">
      <c r="B135" s="50"/>
      <c r="C135" s="51" t="s">
        <v>124</v>
      </c>
      <c r="D135" s="17"/>
      <c r="E135" s="17"/>
      <c r="F135" s="17"/>
      <c r="G135" s="38">
        <v>-13000</v>
      </c>
      <c r="H135" s="38">
        <v>-5688.2</v>
      </c>
    </row>
    <row r="136" spans="2:9">
      <c r="B136" s="54"/>
      <c r="C136" s="57" t="s">
        <v>125</v>
      </c>
      <c r="D136" s="21"/>
      <c r="E136" s="21"/>
      <c r="F136" s="21"/>
      <c r="G136" s="41">
        <v>0</v>
      </c>
      <c r="H136" s="41">
        <v>0</v>
      </c>
    </row>
    <row r="137" spans="2:9">
      <c r="B137" s="48"/>
      <c r="C137" s="49" t="s">
        <v>126</v>
      </c>
      <c r="D137" s="14"/>
      <c r="E137" s="14"/>
      <c r="F137" s="14"/>
      <c r="G137" s="22">
        <f t="shared" ref="G137" si="9">SUM(G138:G140)</f>
        <v>-44000</v>
      </c>
      <c r="H137" s="22">
        <v>-21051.42</v>
      </c>
    </row>
    <row r="138" spans="2:9">
      <c r="B138" s="50"/>
      <c r="C138" s="51" t="s">
        <v>127</v>
      </c>
      <c r="D138" s="17"/>
      <c r="E138" s="17"/>
      <c r="F138" s="17"/>
      <c r="G138" s="38">
        <v>-10000</v>
      </c>
      <c r="H138" s="38">
        <v>-10796.22</v>
      </c>
    </row>
    <row r="139" spans="2:9">
      <c r="B139" s="50"/>
      <c r="C139" s="51" t="s">
        <v>128</v>
      </c>
      <c r="D139" s="17"/>
      <c r="E139" s="17"/>
      <c r="F139" s="17"/>
      <c r="G139" s="38">
        <v>-4000</v>
      </c>
      <c r="H139" s="38">
        <v>-2590</v>
      </c>
    </row>
    <row r="140" spans="2:9">
      <c r="B140" s="54"/>
      <c r="C140" s="57" t="s">
        <v>129</v>
      </c>
      <c r="D140" s="21"/>
      <c r="E140" s="21"/>
      <c r="F140" s="21"/>
      <c r="G140" s="41">
        <v>-30000</v>
      </c>
      <c r="H140" s="41">
        <v>-7665.2</v>
      </c>
    </row>
    <row r="141" spans="2:9">
      <c r="B141" s="58"/>
      <c r="C141" s="49" t="s">
        <v>130</v>
      </c>
      <c r="D141" s="14"/>
      <c r="E141" s="14"/>
      <c r="F141" s="14"/>
      <c r="G141" s="22">
        <f t="shared" ref="G141" si="10">SUM(G142:G147)</f>
        <v>-168400</v>
      </c>
      <c r="H141" s="22">
        <v>-133600</v>
      </c>
    </row>
    <row r="142" spans="2:9">
      <c r="B142" s="50"/>
      <c r="C142" s="51" t="s">
        <v>131</v>
      </c>
      <c r="D142" s="17"/>
      <c r="E142" s="17"/>
      <c r="F142" s="17"/>
      <c r="G142" s="60">
        <v>-150000</v>
      </c>
      <c r="H142" s="60">
        <v>-119000</v>
      </c>
    </row>
    <row r="143" spans="2:9">
      <c r="B143" s="50"/>
      <c r="C143" s="53" t="s">
        <v>132</v>
      </c>
      <c r="D143" s="17"/>
      <c r="E143" s="17"/>
      <c r="F143" s="17"/>
      <c r="G143" s="35">
        <v>0</v>
      </c>
      <c r="H143" s="35">
        <v>0</v>
      </c>
    </row>
    <row r="144" spans="2:9">
      <c r="B144" s="50"/>
      <c r="C144" s="52" t="s">
        <v>133</v>
      </c>
      <c r="D144" s="17"/>
      <c r="E144" s="17"/>
      <c r="F144" s="17"/>
      <c r="G144" s="38">
        <v>-4800</v>
      </c>
      <c r="H144" s="38">
        <v>-3000</v>
      </c>
    </row>
    <row r="145" spans="2:8">
      <c r="B145" s="50"/>
      <c r="C145" s="52" t="s">
        <v>134</v>
      </c>
      <c r="D145" s="17"/>
      <c r="E145" s="17"/>
      <c r="F145" s="17"/>
      <c r="G145" s="38">
        <v>-12000</v>
      </c>
      <c r="H145" s="38">
        <v>-10000</v>
      </c>
    </row>
    <row r="146" spans="2:8">
      <c r="B146" s="50"/>
      <c r="C146" s="53" t="s">
        <v>461</v>
      </c>
      <c r="D146" s="17"/>
      <c r="E146" s="17"/>
      <c r="F146" s="17"/>
      <c r="G146" s="38">
        <v>-1600</v>
      </c>
      <c r="H146" s="38">
        <v>-1600</v>
      </c>
    </row>
    <row r="147" spans="2:8">
      <c r="B147" s="54"/>
      <c r="C147" s="55" t="s">
        <v>135</v>
      </c>
      <c r="D147" s="21"/>
      <c r="E147" s="21"/>
      <c r="F147" s="21"/>
      <c r="G147" s="41">
        <v>0</v>
      </c>
      <c r="H147" s="41">
        <v>0</v>
      </c>
    </row>
    <row r="148" spans="2:8">
      <c r="B148" s="58"/>
      <c r="C148" s="49" t="s">
        <v>136</v>
      </c>
      <c r="D148" s="14"/>
      <c r="E148" s="14"/>
      <c r="F148" s="14"/>
      <c r="G148" s="22">
        <f t="shared" ref="G148" si="11">SUM(G149)</f>
        <v>-9258.67</v>
      </c>
      <c r="H148" s="22">
        <v>-9258.67</v>
      </c>
    </row>
    <row r="149" spans="2:8">
      <c r="B149" s="54"/>
      <c r="C149" s="57" t="s">
        <v>137</v>
      </c>
      <c r="D149" s="21"/>
      <c r="E149" s="21"/>
      <c r="F149" s="21"/>
      <c r="G149" s="41">
        <v>-9258.67</v>
      </c>
      <c r="H149" s="41">
        <v>-9258.67</v>
      </c>
    </row>
    <row r="150" spans="2:8">
      <c r="B150" s="48"/>
      <c r="C150" s="49" t="s">
        <v>138</v>
      </c>
      <c r="D150" s="14"/>
      <c r="E150" s="14"/>
      <c r="F150" s="14"/>
      <c r="G150" s="22">
        <f t="shared" ref="G150" si="12">SUM(G151:G154)</f>
        <v>-152100</v>
      </c>
      <c r="H150" s="22">
        <v>-132100</v>
      </c>
    </row>
    <row r="151" spans="2:8">
      <c r="B151" s="50"/>
      <c r="C151" s="51" t="s">
        <v>139</v>
      </c>
      <c r="D151" s="17"/>
      <c r="E151" s="17"/>
      <c r="F151" s="17"/>
      <c r="G151" s="60">
        <v>-125600</v>
      </c>
      <c r="H151" s="60">
        <v>-105600</v>
      </c>
    </row>
    <row r="152" spans="2:8">
      <c r="B152" s="50"/>
      <c r="C152" s="51" t="s">
        <v>140</v>
      </c>
      <c r="D152" s="17"/>
      <c r="E152" s="17"/>
      <c r="F152" s="17"/>
      <c r="G152" s="60">
        <v>-13000</v>
      </c>
      <c r="H152" s="60">
        <v>-13000</v>
      </c>
    </row>
    <row r="153" spans="2:8">
      <c r="B153" s="50"/>
      <c r="C153" s="51" t="s">
        <v>141</v>
      </c>
      <c r="D153" s="17"/>
      <c r="E153" s="17"/>
      <c r="F153" s="17"/>
      <c r="G153" s="60">
        <v>0</v>
      </c>
      <c r="H153" s="60">
        <v>0</v>
      </c>
    </row>
    <row r="154" spans="2:8">
      <c r="B154" s="54"/>
      <c r="C154" s="55" t="s">
        <v>142</v>
      </c>
      <c r="D154" s="21"/>
      <c r="E154" s="21"/>
      <c r="F154" s="21"/>
      <c r="G154" s="41">
        <v>-13500</v>
      </c>
      <c r="H154" s="41">
        <v>-13500</v>
      </c>
    </row>
    <row r="155" spans="2:8">
      <c r="B155" s="6" t="s">
        <v>143</v>
      </c>
      <c r="C155" s="7"/>
      <c r="D155" s="7"/>
      <c r="E155" s="7"/>
      <c r="F155" s="7"/>
      <c r="G155" s="8">
        <f>SUM(G235,G156)</f>
        <v>517224.38000000012</v>
      </c>
      <c r="H155" s="8">
        <v>494455.53470000008</v>
      </c>
    </row>
    <row r="156" spans="2:8">
      <c r="C156" s="9" t="s">
        <v>144</v>
      </c>
      <c r="D156" s="10"/>
      <c r="E156" s="10"/>
      <c r="F156" s="10"/>
      <c r="G156" s="11">
        <f>SUM(G233,G157)</f>
        <v>387724.38000000012</v>
      </c>
      <c r="H156" s="11">
        <v>379955.53470000008</v>
      </c>
    </row>
    <row r="157" spans="2:8">
      <c r="B157" s="48"/>
      <c r="C157" s="49" t="s">
        <v>145</v>
      </c>
      <c r="D157" s="14"/>
      <c r="E157" s="14"/>
      <c r="F157" s="14"/>
      <c r="G157" s="22">
        <f t="shared" ref="G157" si="13">SUM(G158:G232)</f>
        <v>387724.38000000012</v>
      </c>
      <c r="H157" s="22">
        <v>379955.53470000008</v>
      </c>
    </row>
    <row r="158" spans="2:8">
      <c r="B158" s="50"/>
      <c r="C158" s="51" t="s">
        <v>146</v>
      </c>
      <c r="D158" s="17"/>
      <c r="E158" s="17"/>
      <c r="F158" s="17"/>
      <c r="G158" s="29">
        <v>29737.8</v>
      </c>
      <c r="H158" s="29">
        <v>29760.36</v>
      </c>
    </row>
    <row r="159" spans="2:8">
      <c r="B159" s="50"/>
      <c r="C159" s="51" t="s">
        <v>147</v>
      </c>
      <c r="D159" s="17"/>
      <c r="E159" s="17"/>
      <c r="F159" s="17"/>
      <c r="G159" s="29">
        <v>0</v>
      </c>
      <c r="H159" s="29">
        <v>230.52</v>
      </c>
    </row>
    <row r="160" spans="2:8" s="46" customFormat="1">
      <c r="B160" s="61"/>
      <c r="C160" s="69" t="s">
        <v>148</v>
      </c>
      <c r="D160" s="70"/>
      <c r="E160" s="70"/>
      <c r="F160" s="70"/>
      <c r="G160" s="29">
        <v>336.76</v>
      </c>
      <c r="H160" s="29">
        <v>336.76</v>
      </c>
    </row>
    <row r="161" spans="2:8" s="46" customFormat="1">
      <c r="B161" s="61"/>
      <c r="C161" s="69" t="s">
        <v>149</v>
      </c>
      <c r="D161" s="70"/>
      <c r="E161" s="70"/>
      <c r="F161" s="70"/>
      <c r="G161" s="29">
        <v>397.92</v>
      </c>
      <c r="H161" s="29">
        <v>397.92</v>
      </c>
    </row>
    <row r="162" spans="2:8">
      <c r="B162" s="50"/>
      <c r="C162" s="69" t="s">
        <v>150</v>
      </c>
      <c r="D162" s="70"/>
      <c r="E162" s="70"/>
      <c r="F162" s="70"/>
      <c r="G162" s="29">
        <v>27034.400000000001</v>
      </c>
      <c r="H162" s="29">
        <v>26436.639999999999</v>
      </c>
    </row>
    <row r="163" spans="2:8">
      <c r="B163" s="50"/>
      <c r="C163" s="69" t="s">
        <v>151</v>
      </c>
      <c r="D163" s="70"/>
      <c r="E163" s="70"/>
      <c r="F163" s="70"/>
      <c r="G163" s="29">
        <v>385.6</v>
      </c>
      <c r="H163" s="29">
        <v>385.6</v>
      </c>
    </row>
    <row r="164" spans="2:8">
      <c r="B164" s="50"/>
      <c r="C164" s="69" t="s">
        <v>152</v>
      </c>
      <c r="D164" s="70"/>
      <c r="E164" s="70"/>
      <c r="F164" s="70"/>
      <c r="G164" s="29">
        <v>680.09</v>
      </c>
      <c r="H164" s="29">
        <v>680.09</v>
      </c>
    </row>
    <row r="165" spans="2:8">
      <c r="B165" s="50"/>
      <c r="C165" s="69" t="s">
        <v>153</v>
      </c>
      <c r="D165" s="70"/>
      <c r="E165" s="70"/>
      <c r="F165" s="70"/>
      <c r="G165" s="29">
        <v>27035.4</v>
      </c>
      <c r="H165" s="29">
        <v>26687.52</v>
      </c>
    </row>
    <row r="166" spans="2:8">
      <c r="B166" s="50"/>
      <c r="C166" s="69" t="s">
        <v>154</v>
      </c>
      <c r="D166" s="70"/>
      <c r="E166" s="70"/>
      <c r="F166" s="70"/>
      <c r="G166" s="18">
        <v>784.28</v>
      </c>
      <c r="H166" s="18">
        <v>0</v>
      </c>
    </row>
    <row r="167" spans="2:8">
      <c r="B167" s="50"/>
      <c r="C167" s="69" t="s">
        <v>155</v>
      </c>
      <c r="D167" s="70"/>
      <c r="E167" s="70"/>
      <c r="F167" s="70"/>
      <c r="G167" s="18">
        <v>87.27</v>
      </c>
      <c r="H167" s="18">
        <v>87.27</v>
      </c>
    </row>
    <row r="168" spans="2:8">
      <c r="B168" s="50"/>
      <c r="C168" s="69" t="s">
        <v>156</v>
      </c>
      <c r="D168" s="70"/>
      <c r="E168" s="70"/>
      <c r="F168" s="70"/>
      <c r="G168" s="29">
        <v>9118.32</v>
      </c>
      <c r="H168" s="29">
        <v>9250.67</v>
      </c>
    </row>
    <row r="169" spans="2:8">
      <c r="B169" s="50"/>
      <c r="C169" s="69" t="s">
        <v>157</v>
      </c>
      <c r="D169" s="70"/>
      <c r="E169" s="70"/>
      <c r="F169" s="70"/>
      <c r="G169" s="29">
        <v>9267.7400000000016</v>
      </c>
      <c r="H169" s="29">
        <v>8433.6434000000008</v>
      </c>
    </row>
    <row r="170" spans="2:8">
      <c r="B170" s="50"/>
      <c r="C170" s="69" t="s">
        <v>158</v>
      </c>
      <c r="D170" s="70"/>
      <c r="E170" s="70"/>
      <c r="F170" s="70"/>
      <c r="G170" s="29">
        <v>4544.6400000000003</v>
      </c>
      <c r="H170" s="29">
        <v>4526.7768000000005</v>
      </c>
    </row>
    <row r="171" spans="2:8">
      <c r="B171" s="50"/>
      <c r="C171" s="69" t="s">
        <v>159</v>
      </c>
      <c r="D171" s="70"/>
      <c r="E171" s="70"/>
      <c r="F171" s="70"/>
      <c r="G171" s="29">
        <v>2535.92</v>
      </c>
      <c r="H171" s="29">
        <v>4382.57</v>
      </c>
    </row>
    <row r="172" spans="2:8">
      <c r="B172" s="50"/>
      <c r="C172" s="69" t="s">
        <v>160</v>
      </c>
      <c r="D172" s="70"/>
      <c r="E172" s="70"/>
      <c r="F172" s="70"/>
      <c r="G172" s="29">
        <v>3561.8</v>
      </c>
      <c r="H172" s="29">
        <v>3150</v>
      </c>
    </row>
    <row r="173" spans="2:8">
      <c r="B173" s="50"/>
      <c r="C173" s="69" t="s">
        <v>161</v>
      </c>
      <c r="D173" s="70"/>
      <c r="E173" s="70"/>
      <c r="F173" s="70"/>
      <c r="G173" s="29">
        <v>26075.7</v>
      </c>
      <c r="H173" s="29">
        <v>25132.550000000003</v>
      </c>
    </row>
    <row r="174" spans="2:8">
      <c r="B174" s="50"/>
      <c r="C174" s="69" t="s">
        <v>465</v>
      </c>
      <c r="D174" s="70"/>
      <c r="E174" s="70"/>
      <c r="F174" s="70"/>
      <c r="G174" s="29">
        <v>12632.73</v>
      </c>
      <c r="H174" s="29">
        <v>10577.7672</v>
      </c>
    </row>
    <row r="175" spans="2:8">
      <c r="B175" s="50"/>
      <c r="C175" s="69" t="s">
        <v>162</v>
      </c>
      <c r="D175" s="70"/>
      <c r="E175" s="70"/>
      <c r="F175" s="70"/>
      <c r="G175" s="29">
        <v>0</v>
      </c>
      <c r="H175" s="29">
        <v>0</v>
      </c>
    </row>
    <row r="176" spans="2:8">
      <c r="B176" s="50"/>
      <c r="C176" s="69" t="s">
        <v>163</v>
      </c>
      <c r="D176" s="70"/>
      <c r="E176" s="70"/>
      <c r="F176" s="70"/>
      <c r="G176" s="29">
        <v>1935.01</v>
      </c>
      <c r="H176" s="29">
        <v>4179.3751999999995</v>
      </c>
    </row>
    <row r="177" spans="2:9">
      <c r="B177" s="50"/>
      <c r="C177" s="69" t="s">
        <v>164</v>
      </c>
      <c r="D177" s="70"/>
      <c r="E177" s="70"/>
      <c r="F177" s="70"/>
      <c r="G177" s="29">
        <v>1862.74</v>
      </c>
      <c r="H177" s="29">
        <v>1695.0934</v>
      </c>
    </row>
    <row r="178" spans="2:9">
      <c r="B178" s="50"/>
      <c r="C178" s="69" t="s">
        <v>165</v>
      </c>
      <c r="D178" s="70"/>
      <c r="E178" s="70"/>
      <c r="F178" s="70"/>
      <c r="G178" s="29">
        <v>27035.4</v>
      </c>
      <c r="H178" s="29">
        <v>25919.279999999999</v>
      </c>
    </row>
    <row r="179" spans="2:9">
      <c r="B179" s="50"/>
      <c r="C179" s="69" t="s">
        <v>166</v>
      </c>
      <c r="D179" s="70"/>
      <c r="E179" s="70"/>
      <c r="F179" s="70"/>
      <c r="G179" s="29">
        <v>2890.58</v>
      </c>
      <c r="H179" s="29">
        <v>1917.2153000000001</v>
      </c>
    </row>
    <row r="180" spans="2:9">
      <c r="B180" s="50"/>
      <c r="C180" s="69" t="s">
        <v>167</v>
      </c>
      <c r="D180" s="70"/>
      <c r="E180" s="70"/>
      <c r="F180" s="70"/>
      <c r="G180" s="18">
        <v>190.99</v>
      </c>
      <c r="H180" s="18">
        <v>0</v>
      </c>
    </row>
    <row r="181" spans="2:9">
      <c r="B181" s="50"/>
      <c r="C181" s="69" t="s">
        <v>168</v>
      </c>
      <c r="D181" s="70"/>
      <c r="E181" s="70"/>
      <c r="F181" s="70"/>
      <c r="G181" s="18">
        <v>169.16</v>
      </c>
      <c r="H181" s="18">
        <v>0</v>
      </c>
    </row>
    <row r="182" spans="2:9">
      <c r="B182" s="50"/>
      <c r="C182" s="69" t="s">
        <v>169</v>
      </c>
      <c r="D182" s="70"/>
      <c r="E182" s="70"/>
      <c r="F182" s="70"/>
      <c r="G182" s="29">
        <v>0</v>
      </c>
      <c r="H182" s="29">
        <v>0</v>
      </c>
    </row>
    <row r="183" spans="2:9">
      <c r="B183" s="50"/>
      <c r="C183" s="69" t="s">
        <v>170</v>
      </c>
      <c r="D183" s="70"/>
      <c r="E183" s="70"/>
      <c r="F183" s="70"/>
      <c r="G183" s="18">
        <v>396.25</v>
      </c>
      <c r="H183" s="18">
        <v>396.25</v>
      </c>
    </row>
    <row r="184" spans="2:9">
      <c r="B184" s="50"/>
      <c r="C184" s="69" t="s">
        <v>171</v>
      </c>
      <c r="D184" s="70"/>
      <c r="E184" s="70"/>
      <c r="F184" s="70"/>
      <c r="G184" s="29">
        <v>22800</v>
      </c>
      <c r="H184" s="29">
        <v>21200</v>
      </c>
      <c r="I184" s="3"/>
    </row>
    <row r="185" spans="2:9">
      <c r="B185" s="50"/>
      <c r="C185" s="69" t="s">
        <v>172</v>
      </c>
      <c r="D185" s="70"/>
      <c r="E185" s="70"/>
      <c r="F185" s="70"/>
      <c r="G185" s="29">
        <v>321.97000000000003</v>
      </c>
      <c r="H185" s="29">
        <v>160</v>
      </c>
    </row>
    <row r="186" spans="2:9">
      <c r="B186" s="50"/>
      <c r="C186" s="69" t="s">
        <v>173</v>
      </c>
      <c r="D186" s="70"/>
      <c r="E186" s="70"/>
      <c r="F186" s="70"/>
      <c r="G186" s="29">
        <v>4995.63</v>
      </c>
      <c r="H186" s="29">
        <v>4401.28</v>
      </c>
    </row>
    <row r="187" spans="2:9">
      <c r="B187" s="50"/>
      <c r="C187" s="69" t="s">
        <v>174</v>
      </c>
      <c r="D187" s="70"/>
      <c r="E187" s="70"/>
      <c r="F187" s="70"/>
      <c r="G187" s="29">
        <v>206.83</v>
      </c>
      <c r="H187" s="29">
        <v>206.83</v>
      </c>
    </row>
    <row r="188" spans="2:9">
      <c r="B188" s="50"/>
      <c r="C188" s="69" t="s">
        <v>175</v>
      </c>
      <c r="D188" s="70"/>
      <c r="E188" s="70"/>
      <c r="F188" s="70"/>
      <c r="G188" s="29">
        <v>4539.92</v>
      </c>
      <c r="H188" s="29">
        <v>2135.5334000000003</v>
      </c>
    </row>
    <row r="189" spans="2:9">
      <c r="B189" s="50"/>
      <c r="C189" s="69" t="s">
        <v>462</v>
      </c>
      <c r="D189" s="70"/>
      <c r="E189" s="70"/>
      <c r="F189" s="70"/>
      <c r="G189" s="29">
        <v>0</v>
      </c>
      <c r="H189" s="29">
        <v>13600</v>
      </c>
    </row>
    <row r="190" spans="2:9" s="46" customFormat="1">
      <c r="B190" s="61"/>
      <c r="C190" s="69" t="s">
        <v>176</v>
      </c>
      <c r="D190" s="70"/>
      <c r="E190" s="70"/>
      <c r="F190" s="70"/>
      <c r="G190" s="29">
        <v>0</v>
      </c>
      <c r="H190" s="29">
        <v>1200</v>
      </c>
    </row>
    <row r="191" spans="2:9" s="46" customFormat="1">
      <c r="B191" s="61"/>
      <c r="C191" s="69" t="s">
        <v>177</v>
      </c>
      <c r="D191" s="70"/>
      <c r="E191" s="70"/>
      <c r="F191" s="70"/>
      <c r="G191" s="29">
        <v>7500</v>
      </c>
      <c r="H191" s="29">
        <v>3120</v>
      </c>
    </row>
    <row r="192" spans="2:9" s="46" customFormat="1">
      <c r="B192" s="61"/>
      <c r="C192" s="69" t="s">
        <v>178</v>
      </c>
      <c r="D192" s="70"/>
      <c r="E192" s="70"/>
      <c r="F192" s="70"/>
      <c r="G192" s="29">
        <v>500</v>
      </c>
      <c r="H192" s="29">
        <v>1500</v>
      </c>
    </row>
    <row r="193" spans="2:8">
      <c r="B193" s="50"/>
      <c r="C193" s="69" t="s">
        <v>179</v>
      </c>
      <c r="D193" s="70"/>
      <c r="E193" s="70"/>
      <c r="F193" s="70"/>
      <c r="G193" s="29">
        <v>24513.360000000001</v>
      </c>
      <c r="H193" s="29">
        <v>22993.920000000002</v>
      </c>
    </row>
    <row r="194" spans="2:8">
      <c r="B194" s="50"/>
      <c r="C194" s="69" t="s">
        <v>180</v>
      </c>
      <c r="D194" s="70"/>
      <c r="E194" s="70"/>
      <c r="F194" s="70"/>
      <c r="G194" s="18">
        <v>53.46</v>
      </c>
      <c r="H194" s="18">
        <v>0</v>
      </c>
    </row>
    <row r="195" spans="2:8">
      <c r="B195" s="50"/>
      <c r="C195" s="69" t="s">
        <v>181</v>
      </c>
      <c r="D195" s="70"/>
      <c r="E195" s="70"/>
      <c r="F195" s="70"/>
      <c r="G195" s="18">
        <v>930.45</v>
      </c>
      <c r="H195" s="18">
        <v>830</v>
      </c>
    </row>
    <row r="196" spans="2:8">
      <c r="B196" s="50"/>
      <c r="C196" s="69" t="s">
        <v>182</v>
      </c>
      <c r="D196" s="70"/>
      <c r="E196" s="70"/>
      <c r="F196" s="70"/>
      <c r="G196" s="18">
        <v>206.14</v>
      </c>
      <c r="H196" s="18">
        <v>100</v>
      </c>
    </row>
    <row r="197" spans="2:8">
      <c r="B197" s="50"/>
      <c r="C197" s="69" t="s">
        <v>183</v>
      </c>
      <c r="D197" s="70"/>
      <c r="E197" s="70"/>
      <c r="F197" s="70"/>
      <c r="G197" s="29">
        <v>3200</v>
      </c>
      <c r="H197" s="29">
        <v>2912</v>
      </c>
    </row>
    <row r="198" spans="2:8">
      <c r="B198" s="50"/>
      <c r="C198" s="69" t="s">
        <v>184</v>
      </c>
      <c r="D198" s="70"/>
      <c r="E198" s="70"/>
      <c r="F198" s="70"/>
      <c r="G198" s="29">
        <v>3151.06</v>
      </c>
      <c r="H198" s="29">
        <v>3500</v>
      </c>
    </row>
    <row r="199" spans="2:8">
      <c r="B199" s="50"/>
      <c r="C199" s="69" t="s">
        <v>185</v>
      </c>
      <c r="D199" s="70"/>
      <c r="E199" s="70"/>
      <c r="F199" s="70"/>
      <c r="G199" s="18">
        <v>287.19</v>
      </c>
      <c r="H199" s="18">
        <v>0</v>
      </c>
    </row>
    <row r="200" spans="2:8">
      <c r="B200" s="50"/>
      <c r="C200" s="69" t="s">
        <v>186</v>
      </c>
      <c r="D200" s="70"/>
      <c r="E200" s="70"/>
      <c r="F200" s="70"/>
      <c r="G200" s="18">
        <v>53.46</v>
      </c>
      <c r="H200" s="18">
        <v>0</v>
      </c>
    </row>
    <row r="201" spans="2:8">
      <c r="B201" s="50"/>
      <c r="C201" s="69" t="s">
        <v>187</v>
      </c>
      <c r="D201" s="70"/>
      <c r="E201" s="70"/>
      <c r="F201" s="70"/>
      <c r="G201" s="29">
        <v>24513.360000000001</v>
      </c>
      <c r="H201" s="29">
        <v>24513.360000000001</v>
      </c>
    </row>
    <row r="202" spans="2:8">
      <c r="B202" s="50"/>
      <c r="C202" s="89" t="s">
        <v>188</v>
      </c>
      <c r="D202" s="79"/>
      <c r="E202" s="79"/>
      <c r="F202" s="79"/>
      <c r="G202" s="60">
        <v>257.61</v>
      </c>
      <c r="H202" s="60">
        <v>120</v>
      </c>
    </row>
    <row r="203" spans="2:8">
      <c r="B203" s="50"/>
      <c r="C203" s="89" t="s">
        <v>189</v>
      </c>
      <c r="D203" s="79"/>
      <c r="E203" s="79"/>
      <c r="F203" s="79"/>
      <c r="G203" s="60">
        <v>81.599999999999994</v>
      </c>
      <c r="H203" s="60">
        <v>81.599999999999994</v>
      </c>
    </row>
    <row r="204" spans="2:8">
      <c r="B204" s="50"/>
      <c r="C204" s="89" t="s">
        <v>190</v>
      </c>
      <c r="D204" s="79"/>
      <c r="E204" s="79"/>
      <c r="F204" s="79"/>
      <c r="G204" s="60">
        <v>53.46</v>
      </c>
      <c r="H204" s="60">
        <v>0</v>
      </c>
    </row>
    <row r="205" spans="2:8">
      <c r="B205" s="50"/>
      <c r="C205" s="89" t="s">
        <v>191</v>
      </c>
      <c r="D205" s="79"/>
      <c r="E205" s="79"/>
      <c r="F205" s="79"/>
      <c r="G205" s="60">
        <v>53.46</v>
      </c>
      <c r="H205" s="60">
        <v>0</v>
      </c>
    </row>
    <row r="206" spans="2:8">
      <c r="B206" s="50"/>
      <c r="C206" s="89" t="s">
        <v>192</v>
      </c>
      <c r="D206" s="79"/>
      <c r="E206" s="79"/>
      <c r="F206" s="79"/>
      <c r="G206" s="60">
        <v>86.16</v>
      </c>
      <c r="H206" s="60">
        <v>0</v>
      </c>
    </row>
    <row r="207" spans="2:8">
      <c r="B207" s="50"/>
      <c r="C207" s="89" t="s">
        <v>193</v>
      </c>
      <c r="D207" s="79"/>
      <c r="E207" s="79"/>
      <c r="F207" s="79"/>
      <c r="G207" s="60">
        <v>287.19</v>
      </c>
      <c r="H207" s="60">
        <v>0</v>
      </c>
    </row>
    <row r="208" spans="2:8">
      <c r="B208" s="50"/>
      <c r="C208" s="89" t="s">
        <v>194</v>
      </c>
      <c r="D208" s="79"/>
      <c r="E208" s="79"/>
      <c r="F208" s="79"/>
      <c r="G208" s="60">
        <v>53.46</v>
      </c>
      <c r="H208" s="60">
        <v>0</v>
      </c>
    </row>
    <row r="209" spans="2:8">
      <c r="B209" s="50"/>
      <c r="C209" s="89" t="s">
        <v>195</v>
      </c>
      <c r="D209" s="79"/>
      <c r="E209" s="79"/>
      <c r="F209" s="79"/>
      <c r="G209" s="60">
        <v>53.46</v>
      </c>
      <c r="H209" s="60">
        <v>0</v>
      </c>
    </row>
    <row r="210" spans="2:8">
      <c r="B210" s="50"/>
      <c r="C210" s="89" t="s">
        <v>196</v>
      </c>
      <c r="D210" s="79"/>
      <c r="E210" s="79"/>
      <c r="F210" s="79"/>
      <c r="G210" s="60">
        <v>401</v>
      </c>
      <c r="H210" s="60">
        <v>0</v>
      </c>
    </row>
    <row r="211" spans="2:8">
      <c r="B211" s="50"/>
      <c r="C211" s="89" t="s">
        <v>197</v>
      </c>
      <c r="D211" s="79"/>
      <c r="E211" s="79"/>
      <c r="F211" s="79"/>
      <c r="G211" s="60">
        <v>369.54</v>
      </c>
      <c r="H211" s="60">
        <v>369.54</v>
      </c>
    </row>
    <row r="212" spans="2:8">
      <c r="B212" s="50"/>
      <c r="C212" s="89" t="s">
        <v>198</v>
      </c>
      <c r="D212" s="79"/>
      <c r="E212" s="79"/>
      <c r="F212" s="79"/>
      <c r="G212" s="29">
        <v>0</v>
      </c>
      <c r="H212" s="29">
        <v>0</v>
      </c>
    </row>
    <row r="213" spans="2:8">
      <c r="B213" s="50"/>
      <c r="C213" s="89" t="s">
        <v>199</v>
      </c>
      <c r="D213" s="79"/>
      <c r="E213" s="79"/>
      <c r="F213" s="79"/>
      <c r="G213" s="18">
        <v>53.46</v>
      </c>
      <c r="H213" s="18">
        <v>0</v>
      </c>
    </row>
    <row r="214" spans="2:8">
      <c r="B214" s="50"/>
      <c r="C214" s="89" t="s">
        <v>200</v>
      </c>
      <c r="D214" s="79"/>
      <c r="E214" s="79"/>
      <c r="F214" s="79"/>
      <c r="G214" s="18">
        <v>243.34</v>
      </c>
      <c r="H214" s="18">
        <v>243.34</v>
      </c>
    </row>
    <row r="215" spans="2:8">
      <c r="B215" s="50"/>
      <c r="C215" s="89" t="s">
        <v>201</v>
      </c>
      <c r="D215" s="79"/>
      <c r="E215" s="79"/>
      <c r="F215" s="79"/>
      <c r="G215" s="18">
        <v>225.88</v>
      </c>
      <c r="H215" s="18">
        <v>225.88</v>
      </c>
    </row>
    <row r="216" spans="2:8">
      <c r="B216" s="50"/>
      <c r="C216" s="89" t="s">
        <v>202</v>
      </c>
      <c r="D216" s="79"/>
      <c r="E216" s="79"/>
      <c r="F216" s="79"/>
      <c r="G216" s="18">
        <v>212.77</v>
      </c>
      <c r="H216" s="18">
        <v>212.77</v>
      </c>
    </row>
    <row r="217" spans="2:8">
      <c r="B217" s="50"/>
      <c r="C217" s="89" t="s">
        <v>203</v>
      </c>
      <c r="D217" s="79"/>
      <c r="E217" s="79"/>
      <c r="F217" s="79"/>
      <c r="G217" s="29">
        <v>0</v>
      </c>
      <c r="H217" s="29">
        <v>5000</v>
      </c>
    </row>
    <row r="218" spans="2:8">
      <c r="B218" s="50"/>
      <c r="C218" s="89" t="s">
        <v>204</v>
      </c>
      <c r="D218" s="79"/>
      <c r="E218" s="79"/>
      <c r="F218" s="79"/>
      <c r="G218" s="29">
        <v>0</v>
      </c>
      <c r="H218" s="29">
        <v>5500</v>
      </c>
    </row>
    <row r="219" spans="2:8">
      <c r="B219" s="50"/>
      <c r="C219" s="89" t="s">
        <v>205</v>
      </c>
      <c r="D219" s="79"/>
      <c r="E219" s="79"/>
      <c r="F219" s="79"/>
      <c r="G219" s="29">
        <v>0</v>
      </c>
      <c r="H219" s="29">
        <v>2200</v>
      </c>
    </row>
    <row r="220" spans="2:8">
      <c r="B220" s="50"/>
      <c r="C220" s="89" t="s">
        <v>206</v>
      </c>
      <c r="D220" s="79"/>
      <c r="E220" s="79"/>
      <c r="F220" s="79"/>
      <c r="G220" s="29">
        <v>500</v>
      </c>
      <c r="H220" s="29">
        <v>500</v>
      </c>
    </row>
    <row r="221" spans="2:8">
      <c r="B221" s="50"/>
      <c r="C221" s="89" t="s">
        <v>207</v>
      </c>
      <c r="D221" s="79"/>
      <c r="E221" s="79"/>
      <c r="F221" s="79"/>
      <c r="G221" s="29">
        <v>0</v>
      </c>
      <c r="H221" s="29">
        <v>1500</v>
      </c>
    </row>
    <row r="222" spans="2:8">
      <c r="B222" s="50"/>
      <c r="C222" s="89" t="s">
        <v>208</v>
      </c>
      <c r="D222" s="79"/>
      <c r="E222" s="79"/>
      <c r="F222" s="79"/>
      <c r="G222" s="29">
        <v>6000</v>
      </c>
      <c r="H222" s="29">
        <v>6000</v>
      </c>
    </row>
    <row r="223" spans="2:8">
      <c r="B223" s="50"/>
      <c r="C223" s="89" t="s">
        <v>209</v>
      </c>
      <c r="D223" s="79"/>
      <c r="E223" s="79"/>
      <c r="F223" s="79"/>
      <c r="G223" s="18">
        <v>215.58</v>
      </c>
      <c r="H223" s="18">
        <v>215.58</v>
      </c>
    </row>
    <row r="224" spans="2:8">
      <c r="B224" s="50"/>
      <c r="C224" s="89" t="s">
        <v>210</v>
      </c>
      <c r="D224" s="79"/>
      <c r="E224" s="79"/>
      <c r="F224" s="79"/>
      <c r="G224" s="30">
        <v>6366.87</v>
      </c>
      <c r="H224" s="30">
        <v>3812.22</v>
      </c>
    </row>
    <row r="225" spans="2:8">
      <c r="B225" s="50"/>
      <c r="C225" s="89" t="s">
        <v>211</v>
      </c>
      <c r="D225" s="79"/>
      <c r="E225" s="79"/>
      <c r="F225" s="79"/>
      <c r="G225" s="29">
        <v>503.09</v>
      </c>
      <c r="H225" s="29">
        <v>503.09</v>
      </c>
    </row>
    <row r="226" spans="2:8">
      <c r="B226" s="50"/>
      <c r="C226" s="89" t="s">
        <v>466</v>
      </c>
      <c r="D226" s="79"/>
      <c r="E226" s="79"/>
      <c r="F226" s="79"/>
      <c r="G226" s="29">
        <v>0</v>
      </c>
      <c r="H226" s="29">
        <v>0</v>
      </c>
    </row>
    <row r="227" spans="2:8" s="46" customFormat="1">
      <c r="B227" s="61"/>
      <c r="C227" s="89" t="s">
        <v>464</v>
      </c>
      <c r="D227" s="79"/>
      <c r="E227" s="79"/>
      <c r="F227" s="79"/>
      <c r="G227" s="29">
        <v>22800</v>
      </c>
      <c r="H227" s="29">
        <v>9097.6</v>
      </c>
    </row>
    <row r="228" spans="2:8">
      <c r="B228" s="50"/>
      <c r="C228" s="69" t="s">
        <v>212</v>
      </c>
      <c r="D228" s="70"/>
      <c r="E228" s="70"/>
      <c r="F228" s="70"/>
      <c r="G228" s="29">
        <v>22800</v>
      </c>
      <c r="H228" s="29">
        <v>19000</v>
      </c>
    </row>
    <row r="229" spans="2:8" s="46" customFormat="1">
      <c r="B229" s="61"/>
      <c r="C229" s="69" t="s">
        <v>213</v>
      </c>
      <c r="D229" s="70"/>
      <c r="E229" s="70"/>
      <c r="F229" s="70"/>
      <c r="G229" s="29">
        <v>10000</v>
      </c>
      <c r="H229" s="29">
        <v>10000</v>
      </c>
    </row>
    <row r="230" spans="2:8" s="46" customFormat="1">
      <c r="B230" s="61"/>
      <c r="C230" s="69" t="s">
        <v>463</v>
      </c>
      <c r="D230" s="70"/>
      <c r="E230" s="70"/>
      <c r="F230" s="70"/>
      <c r="G230" s="29">
        <v>22800</v>
      </c>
      <c r="H230" s="29">
        <v>21600</v>
      </c>
    </row>
    <row r="231" spans="2:8" s="46" customFormat="1">
      <c r="B231" s="61"/>
      <c r="C231" s="69" t="s">
        <v>214</v>
      </c>
      <c r="D231" s="70"/>
      <c r="E231" s="70"/>
      <c r="F231" s="70"/>
      <c r="G231" s="29">
        <v>1152</v>
      </c>
      <c r="H231" s="29">
        <v>1152</v>
      </c>
    </row>
    <row r="232" spans="2:8">
      <c r="B232" s="50"/>
      <c r="C232" s="69" t="s">
        <v>215</v>
      </c>
      <c r="D232" s="70"/>
      <c r="E232" s="70"/>
      <c r="F232" s="70"/>
      <c r="G232" s="29">
        <v>5685.12</v>
      </c>
      <c r="H232" s="29">
        <v>5685.12</v>
      </c>
    </row>
    <row r="233" spans="2:8">
      <c r="B233" s="48"/>
      <c r="C233" s="90" t="s">
        <v>216</v>
      </c>
      <c r="D233" s="91"/>
      <c r="E233" s="91"/>
      <c r="F233" s="91"/>
      <c r="G233" s="22">
        <f t="shared" ref="G233" si="14">SUM(G234)</f>
        <v>0</v>
      </c>
      <c r="H233" s="22">
        <v>0</v>
      </c>
    </row>
    <row r="234" spans="2:8">
      <c r="B234" s="54"/>
      <c r="C234" s="92" t="s">
        <v>217</v>
      </c>
      <c r="D234" s="93"/>
      <c r="E234" s="93"/>
      <c r="F234" s="93"/>
      <c r="G234" s="62">
        <v>0</v>
      </c>
      <c r="H234" s="62">
        <v>0</v>
      </c>
    </row>
    <row r="235" spans="2:8">
      <c r="C235" s="94" t="s">
        <v>218</v>
      </c>
      <c r="D235" s="80"/>
      <c r="E235" s="80"/>
      <c r="F235" s="80"/>
      <c r="G235" s="63">
        <f>SUM(G238,G236)</f>
        <v>129500</v>
      </c>
      <c r="H235" s="63">
        <v>114500</v>
      </c>
    </row>
    <row r="236" spans="2:8">
      <c r="B236" s="48"/>
      <c r="C236" s="90" t="s">
        <v>219</v>
      </c>
      <c r="D236" s="91"/>
      <c r="E236" s="91"/>
      <c r="F236" s="91"/>
      <c r="G236" s="22">
        <f t="shared" ref="G236" si="15">SUM(G237)</f>
        <v>125000</v>
      </c>
      <c r="H236" s="22">
        <v>110000</v>
      </c>
    </row>
    <row r="237" spans="2:8">
      <c r="B237" s="54"/>
      <c r="C237" s="92" t="s">
        <v>220</v>
      </c>
      <c r="D237" s="93"/>
      <c r="E237" s="93"/>
      <c r="F237" s="93"/>
      <c r="G237" s="41">
        <v>125000</v>
      </c>
      <c r="H237" s="41">
        <v>110000</v>
      </c>
    </row>
    <row r="238" spans="2:8">
      <c r="B238" s="58"/>
      <c r="C238" s="90" t="s">
        <v>221</v>
      </c>
      <c r="D238" s="91"/>
      <c r="E238" s="91"/>
      <c r="F238" s="91"/>
      <c r="G238" s="22">
        <f t="shared" ref="G238" si="16">SUM(G239:G240)</f>
        <v>4500</v>
      </c>
      <c r="H238" s="22">
        <v>4500</v>
      </c>
    </row>
    <row r="239" spans="2:8">
      <c r="B239" s="50"/>
      <c r="C239" s="69" t="s">
        <v>222</v>
      </c>
      <c r="D239" s="70"/>
      <c r="E239" s="70"/>
      <c r="F239" s="70"/>
      <c r="G239" s="38">
        <v>2000</v>
      </c>
      <c r="H239" s="38">
        <v>2000</v>
      </c>
    </row>
    <row r="240" spans="2:8">
      <c r="B240" s="54"/>
      <c r="C240" s="92" t="s">
        <v>223</v>
      </c>
      <c r="D240" s="93"/>
      <c r="E240" s="93"/>
      <c r="F240" s="93"/>
      <c r="G240" s="62">
        <v>2500</v>
      </c>
      <c r="H240" s="62">
        <v>2500</v>
      </c>
    </row>
    <row r="241" spans="2:8">
      <c r="B241" s="6" t="s">
        <v>224</v>
      </c>
      <c r="C241" s="80"/>
      <c r="D241" s="80"/>
      <c r="E241" s="80"/>
      <c r="F241" s="80"/>
      <c r="G241" s="40">
        <f>SUM(G357,G352,G347,G242)</f>
        <v>955069.99999999988</v>
      </c>
      <c r="H241" s="40">
        <v>751021.04</v>
      </c>
    </row>
    <row r="242" spans="2:8">
      <c r="C242" s="94" t="s">
        <v>225</v>
      </c>
      <c r="D242" s="80"/>
      <c r="E242" s="80"/>
      <c r="F242" s="80"/>
      <c r="G242" s="56">
        <f>SUM(G243+G250+G257+G274+G276+G289+G297+G300+G305)</f>
        <v>330920.59999999998</v>
      </c>
      <c r="H242" s="56">
        <v>337176</v>
      </c>
    </row>
    <row r="243" spans="2:8">
      <c r="B243" s="48"/>
      <c r="C243" s="90" t="s">
        <v>226</v>
      </c>
      <c r="D243" s="91"/>
      <c r="E243" s="91"/>
      <c r="F243" s="91"/>
      <c r="G243" s="22">
        <f t="shared" ref="G243" si="17">SUM(G244:G249)</f>
        <v>12606.23</v>
      </c>
      <c r="H243" s="22">
        <v>12309.35</v>
      </c>
    </row>
    <row r="244" spans="2:8">
      <c r="B244" s="50"/>
      <c r="C244" s="69" t="s">
        <v>227</v>
      </c>
      <c r="D244" s="70"/>
      <c r="E244" s="70"/>
      <c r="F244" s="70"/>
      <c r="G244" s="38">
        <v>511.08</v>
      </c>
      <c r="H244" s="38">
        <v>600</v>
      </c>
    </row>
    <row r="245" spans="2:8">
      <c r="B245" s="50"/>
      <c r="C245" s="69" t="s">
        <v>228</v>
      </c>
      <c r="D245" s="70"/>
      <c r="E245" s="70"/>
      <c r="F245" s="70"/>
      <c r="G245" s="35">
        <v>250</v>
      </c>
      <c r="H245" s="35">
        <v>250</v>
      </c>
    </row>
    <row r="246" spans="2:8">
      <c r="B246" s="50"/>
      <c r="C246" s="69" t="s">
        <v>229</v>
      </c>
      <c r="D246" s="70"/>
      <c r="E246" s="70"/>
      <c r="F246" s="70"/>
      <c r="G246" s="38">
        <v>11000</v>
      </c>
      <c r="H246" s="38">
        <v>10614.2</v>
      </c>
    </row>
    <row r="247" spans="2:8">
      <c r="B247" s="50"/>
      <c r="C247" s="69" t="s">
        <v>230</v>
      </c>
      <c r="D247" s="70"/>
      <c r="E247" s="70"/>
      <c r="F247" s="70"/>
      <c r="G247" s="38">
        <v>405.23</v>
      </c>
      <c r="H247" s="38">
        <v>405.23</v>
      </c>
    </row>
    <row r="248" spans="2:8">
      <c r="B248" s="50"/>
      <c r="C248" s="69" t="s">
        <v>231</v>
      </c>
      <c r="D248" s="70"/>
      <c r="E248" s="70"/>
      <c r="F248" s="70"/>
      <c r="G248" s="38">
        <v>439.92</v>
      </c>
      <c r="H248" s="38">
        <v>439.92</v>
      </c>
    </row>
    <row r="249" spans="2:8">
      <c r="B249" s="54"/>
      <c r="C249" s="92" t="s">
        <v>232</v>
      </c>
      <c r="D249" s="93"/>
      <c r="E249" s="93"/>
      <c r="F249" s="93"/>
      <c r="G249" s="38">
        <v>0</v>
      </c>
      <c r="H249" s="38">
        <v>0</v>
      </c>
    </row>
    <row r="250" spans="2:8">
      <c r="B250" s="58"/>
      <c r="C250" s="90" t="s">
        <v>233</v>
      </c>
      <c r="D250" s="91"/>
      <c r="E250" s="91"/>
      <c r="F250" s="91"/>
      <c r="G250" s="22">
        <f t="shared" ref="G250" si="18">SUM(G251:G256)</f>
        <v>1966.73</v>
      </c>
      <c r="H250" s="22">
        <v>1966.73</v>
      </c>
    </row>
    <row r="251" spans="2:8">
      <c r="B251" s="50"/>
      <c r="C251" s="69" t="s">
        <v>234</v>
      </c>
      <c r="D251" s="70"/>
      <c r="E251" s="70"/>
      <c r="F251" s="70"/>
      <c r="G251" s="38">
        <v>477.52</v>
      </c>
      <c r="H251" s="38">
        <v>477.52</v>
      </c>
    </row>
    <row r="252" spans="2:8">
      <c r="B252" s="50"/>
      <c r="C252" s="69" t="s">
        <v>235</v>
      </c>
      <c r="D252" s="70"/>
      <c r="E252" s="70"/>
      <c r="F252" s="70"/>
      <c r="G252" s="38">
        <v>940.79</v>
      </c>
      <c r="H252" s="38">
        <v>940.79</v>
      </c>
    </row>
    <row r="253" spans="2:8">
      <c r="B253" s="50"/>
      <c r="C253" s="69" t="s">
        <v>236</v>
      </c>
      <c r="D253" s="70"/>
      <c r="E253" s="70"/>
      <c r="F253" s="70"/>
      <c r="G253" s="38">
        <v>200</v>
      </c>
      <c r="H253" s="38">
        <v>200</v>
      </c>
    </row>
    <row r="254" spans="2:8">
      <c r="B254" s="50"/>
      <c r="C254" s="69" t="s">
        <v>237</v>
      </c>
      <c r="D254" s="70"/>
      <c r="E254" s="70"/>
      <c r="F254" s="70"/>
      <c r="G254" s="38">
        <v>342.86</v>
      </c>
      <c r="H254" s="38">
        <v>342.86</v>
      </c>
    </row>
    <row r="255" spans="2:8">
      <c r="B255" s="50"/>
      <c r="C255" s="69" t="s">
        <v>238</v>
      </c>
      <c r="D255" s="70"/>
      <c r="E255" s="70"/>
      <c r="F255" s="70"/>
      <c r="G255" s="38">
        <v>5.56</v>
      </c>
      <c r="H255" s="38">
        <v>5.56</v>
      </c>
    </row>
    <row r="256" spans="2:8">
      <c r="B256" s="54"/>
      <c r="C256" s="92" t="s">
        <v>239</v>
      </c>
      <c r="D256" s="93"/>
      <c r="E256" s="93"/>
      <c r="F256" s="93"/>
      <c r="G256" s="41">
        <v>0</v>
      </c>
      <c r="H256" s="41">
        <v>0</v>
      </c>
    </row>
    <row r="257" spans="2:8">
      <c r="B257" s="58"/>
      <c r="C257" s="90" t="s">
        <v>240</v>
      </c>
      <c r="D257" s="91"/>
      <c r="E257" s="91"/>
      <c r="F257" s="91"/>
      <c r="G257" s="22">
        <f t="shared" ref="G257" si="19">SUM(G258:G273)</f>
        <v>113034.86</v>
      </c>
      <c r="H257" s="22">
        <v>116524.86</v>
      </c>
    </row>
    <row r="258" spans="2:8">
      <c r="B258" s="50"/>
      <c r="C258" s="69" t="s">
        <v>241</v>
      </c>
      <c r="D258" s="70"/>
      <c r="E258" s="70"/>
      <c r="F258" s="70"/>
      <c r="G258" s="38">
        <v>5500</v>
      </c>
      <c r="H258" s="38">
        <v>5500</v>
      </c>
    </row>
    <row r="259" spans="2:8">
      <c r="B259" s="50"/>
      <c r="C259" s="69" t="s">
        <v>242</v>
      </c>
      <c r="D259" s="70"/>
      <c r="E259" s="70"/>
      <c r="F259" s="70"/>
      <c r="G259" s="35">
        <v>720</v>
      </c>
      <c r="H259" s="35">
        <v>720</v>
      </c>
    </row>
    <row r="260" spans="2:8">
      <c r="B260" s="50"/>
      <c r="C260" s="69" t="s">
        <v>243</v>
      </c>
      <c r="D260" s="70"/>
      <c r="E260" s="70"/>
      <c r="F260" s="70"/>
      <c r="G260" s="35">
        <v>639</v>
      </c>
      <c r="H260" s="35">
        <v>639</v>
      </c>
    </row>
    <row r="261" spans="2:8">
      <c r="B261" s="50"/>
      <c r="C261" s="69" t="s">
        <v>244</v>
      </c>
      <c r="D261" s="70"/>
      <c r="E261" s="70"/>
      <c r="F261" s="70"/>
      <c r="G261" s="38">
        <v>989.64</v>
      </c>
      <c r="H261" s="38">
        <v>989.64</v>
      </c>
    </row>
    <row r="262" spans="2:8">
      <c r="B262" s="50"/>
      <c r="C262" s="69" t="s">
        <v>245</v>
      </c>
      <c r="D262" s="70"/>
      <c r="E262" s="70"/>
      <c r="F262" s="70"/>
      <c r="G262" s="38">
        <v>240</v>
      </c>
      <c r="H262" s="38">
        <v>240</v>
      </c>
    </row>
    <row r="263" spans="2:8">
      <c r="B263" s="50"/>
      <c r="C263" s="69" t="s">
        <v>246</v>
      </c>
      <c r="D263" s="70"/>
      <c r="E263" s="70"/>
      <c r="F263" s="70"/>
      <c r="G263" s="38">
        <v>0</v>
      </c>
      <c r="H263" s="38">
        <v>0</v>
      </c>
    </row>
    <row r="264" spans="2:8">
      <c r="B264" s="50"/>
      <c r="C264" s="69" t="s">
        <v>247</v>
      </c>
      <c r="D264" s="70"/>
      <c r="E264" s="70"/>
      <c r="F264" s="70"/>
      <c r="G264" s="38">
        <v>12596</v>
      </c>
      <c r="H264" s="38">
        <v>12596</v>
      </c>
    </row>
    <row r="265" spans="2:8">
      <c r="B265" s="50"/>
      <c r="C265" s="69" t="s">
        <v>248</v>
      </c>
      <c r="D265" s="70"/>
      <c r="E265" s="70"/>
      <c r="F265" s="70"/>
      <c r="G265" s="38">
        <v>466</v>
      </c>
      <c r="H265" s="38">
        <v>466</v>
      </c>
    </row>
    <row r="266" spans="2:8">
      <c r="B266" s="50"/>
      <c r="C266" s="69" t="s">
        <v>249</v>
      </c>
      <c r="D266" s="70"/>
      <c r="E266" s="70"/>
      <c r="F266" s="70"/>
      <c r="G266" s="35">
        <v>62387.76</v>
      </c>
      <c r="H266" s="35">
        <v>62387.76</v>
      </c>
    </row>
    <row r="267" spans="2:8">
      <c r="B267" s="50"/>
      <c r="C267" s="69" t="s">
        <v>250</v>
      </c>
      <c r="D267" s="70"/>
      <c r="E267" s="70"/>
      <c r="F267" s="70"/>
      <c r="G267" s="35">
        <v>25300</v>
      </c>
      <c r="H267" s="35">
        <v>25300</v>
      </c>
    </row>
    <row r="268" spans="2:8">
      <c r="B268" s="50"/>
      <c r="C268" s="69" t="s">
        <v>251</v>
      </c>
      <c r="D268" s="70"/>
      <c r="E268" s="70"/>
      <c r="F268" s="70"/>
      <c r="G268" s="35">
        <v>1500</v>
      </c>
      <c r="H268" s="35">
        <v>500</v>
      </c>
    </row>
    <row r="269" spans="2:8">
      <c r="B269" s="50"/>
      <c r="C269" s="69" t="s">
        <v>252</v>
      </c>
      <c r="D269" s="70"/>
      <c r="E269" s="70"/>
      <c r="F269" s="70"/>
      <c r="G269" s="35">
        <v>1160</v>
      </c>
      <c r="H269" s="35">
        <v>1160</v>
      </c>
    </row>
    <row r="270" spans="2:8">
      <c r="B270" s="50"/>
      <c r="C270" s="69" t="s">
        <v>253</v>
      </c>
      <c r="D270" s="70"/>
      <c r="E270" s="70"/>
      <c r="F270" s="70"/>
      <c r="G270" s="35">
        <v>336.46</v>
      </c>
      <c r="H270" s="35">
        <v>336.46</v>
      </c>
    </row>
    <row r="271" spans="2:8" s="46" customFormat="1">
      <c r="B271" s="61"/>
      <c r="C271" s="69" t="s">
        <v>254</v>
      </c>
      <c r="D271" s="70"/>
      <c r="E271" s="70"/>
      <c r="F271" s="70"/>
      <c r="G271" s="35">
        <v>0</v>
      </c>
      <c r="H271" s="35">
        <v>1272</v>
      </c>
    </row>
    <row r="272" spans="2:8" s="46" customFormat="1">
      <c r="B272" s="61"/>
      <c r="C272" s="69" t="s">
        <v>255</v>
      </c>
      <c r="D272" s="70"/>
      <c r="E272" s="70"/>
      <c r="F272" s="70"/>
      <c r="G272" s="35">
        <v>0</v>
      </c>
      <c r="H272" s="35">
        <v>3218</v>
      </c>
    </row>
    <row r="273" spans="2:9">
      <c r="B273" s="54"/>
      <c r="C273" s="92" t="s">
        <v>256</v>
      </c>
      <c r="D273" s="93"/>
      <c r="E273" s="93"/>
      <c r="F273" s="93"/>
      <c r="G273" s="41">
        <v>1200</v>
      </c>
      <c r="H273" s="41">
        <v>1200</v>
      </c>
    </row>
    <row r="274" spans="2:9">
      <c r="B274" s="48"/>
      <c r="C274" s="90" t="s">
        <v>257</v>
      </c>
      <c r="D274" s="91"/>
      <c r="E274" s="91"/>
      <c r="F274" s="91"/>
      <c r="G274" s="22">
        <f t="shared" ref="G274" si="20">SUM(G275)</f>
        <v>125.35</v>
      </c>
      <c r="H274" s="22">
        <v>125.35</v>
      </c>
    </row>
    <row r="275" spans="2:9">
      <c r="B275" s="54"/>
      <c r="C275" s="92" t="s">
        <v>258</v>
      </c>
      <c r="D275" s="93"/>
      <c r="E275" s="93"/>
      <c r="F275" s="93"/>
      <c r="G275" s="38">
        <v>125.35</v>
      </c>
      <c r="H275" s="38">
        <v>125.35</v>
      </c>
    </row>
    <row r="276" spans="2:9" s="12" customFormat="1">
      <c r="B276" s="58"/>
      <c r="C276" s="90" t="s">
        <v>259</v>
      </c>
      <c r="D276" s="91"/>
      <c r="E276" s="91"/>
      <c r="F276" s="91"/>
      <c r="G276" s="22">
        <f>SUM(G277:G288)</f>
        <v>148214.47999999998</v>
      </c>
      <c r="H276" s="22">
        <v>148214.47999999998</v>
      </c>
      <c r="I276" s="87"/>
    </row>
    <row r="277" spans="2:9">
      <c r="B277" s="50"/>
      <c r="C277" s="69" t="s">
        <v>260</v>
      </c>
      <c r="D277" s="70"/>
      <c r="E277" s="70"/>
      <c r="F277" s="70"/>
      <c r="G277" s="35">
        <v>121700</v>
      </c>
      <c r="H277" s="35">
        <v>121700</v>
      </c>
    </row>
    <row r="278" spans="2:9">
      <c r="B278" s="50"/>
      <c r="C278" s="69" t="s">
        <v>261</v>
      </c>
      <c r="D278" s="70"/>
      <c r="E278" s="70"/>
      <c r="F278" s="70"/>
      <c r="G278" s="38">
        <v>20321.91</v>
      </c>
      <c r="H278" s="38">
        <v>20321.91</v>
      </c>
    </row>
    <row r="279" spans="2:9">
      <c r="B279" s="50"/>
      <c r="C279" s="69" t="s">
        <v>262</v>
      </c>
      <c r="D279" s="70"/>
      <c r="E279" s="70"/>
      <c r="F279" s="70"/>
      <c r="G279" s="38">
        <v>807.36</v>
      </c>
      <c r="H279" s="38">
        <v>807.36</v>
      </c>
    </row>
    <row r="280" spans="2:9">
      <c r="B280" s="50"/>
      <c r="C280" s="69" t="s">
        <v>263</v>
      </c>
      <c r="D280" s="70"/>
      <c r="E280" s="70"/>
      <c r="F280" s="70"/>
      <c r="G280" s="38">
        <v>490.16</v>
      </c>
      <c r="H280" s="38">
        <v>490.16</v>
      </c>
    </row>
    <row r="281" spans="2:9">
      <c r="B281" s="50"/>
      <c r="C281" s="69" t="s">
        <v>264</v>
      </c>
      <c r="D281" s="70"/>
      <c r="E281" s="70"/>
      <c r="F281" s="70"/>
      <c r="G281" s="38">
        <v>635.44000000000005</v>
      </c>
      <c r="H281" s="38">
        <v>635.44000000000005</v>
      </c>
    </row>
    <row r="282" spans="2:9">
      <c r="B282" s="50"/>
      <c r="C282" s="69" t="s">
        <v>265</v>
      </c>
      <c r="D282" s="70"/>
      <c r="E282" s="70"/>
      <c r="F282" s="70"/>
      <c r="G282" s="38">
        <v>600</v>
      </c>
      <c r="H282" s="38">
        <v>600</v>
      </c>
    </row>
    <row r="283" spans="2:9">
      <c r="B283" s="50"/>
      <c r="C283" s="69" t="s">
        <v>266</v>
      </c>
      <c r="D283" s="70"/>
      <c r="E283" s="70"/>
      <c r="F283" s="70"/>
      <c r="G283" s="38">
        <v>925.61</v>
      </c>
      <c r="H283" s="38">
        <v>925.61</v>
      </c>
    </row>
    <row r="284" spans="2:9">
      <c r="B284" s="50"/>
      <c r="C284" s="69" t="s">
        <v>267</v>
      </c>
      <c r="D284" s="70"/>
      <c r="E284" s="70"/>
      <c r="F284" s="70"/>
      <c r="G284" s="35">
        <v>600</v>
      </c>
      <c r="H284" s="35">
        <v>600</v>
      </c>
    </row>
    <row r="285" spans="2:9">
      <c r="B285" s="50"/>
      <c r="C285" s="69" t="s">
        <v>268</v>
      </c>
      <c r="D285" s="70"/>
      <c r="E285" s="70"/>
      <c r="F285" s="70"/>
      <c r="G285" s="35">
        <v>0</v>
      </c>
      <c r="H285" s="35">
        <v>0</v>
      </c>
    </row>
    <row r="286" spans="2:9">
      <c r="B286" s="50"/>
      <c r="C286" s="69" t="s">
        <v>269</v>
      </c>
      <c r="D286" s="70"/>
      <c r="E286" s="70"/>
      <c r="F286" s="70"/>
      <c r="G286" s="35">
        <v>173.93</v>
      </c>
      <c r="H286" s="35">
        <v>173.93</v>
      </c>
    </row>
    <row r="287" spans="2:9">
      <c r="B287" s="50"/>
      <c r="C287" s="51" t="s">
        <v>270</v>
      </c>
      <c r="D287" s="17"/>
      <c r="E287" s="17"/>
      <c r="F287" s="17"/>
      <c r="G287" s="38">
        <v>1500</v>
      </c>
      <c r="H287" s="38">
        <v>1500</v>
      </c>
    </row>
    <row r="288" spans="2:9">
      <c r="B288" s="54"/>
      <c r="C288" s="57" t="s">
        <v>271</v>
      </c>
      <c r="D288" s="21"/>
      <c r="E288" s="21"/>
      <c r="F288" s="21"/>
      <c r="G288" s="38">
        <v>460.07</v>
      </c>
      <c r="H288" s="38">
        <v>460.07</v>
      </c>
    </row>
    <row r="289" spans="2:8" s="12" customFormat="1">
      <c r="B289" s="58"/>
      <c r="C289" s="49" t="s">
        <v>272</v>
      </c>
      <c r="D289" s="14"/>
      <c r="E289" s="14"/>
      <c r="F289" s="14"/>
      <c r="G289" s="22">
        <f>SUM(G290:G296)</f>
        <v>3131.98</v>
      </c>
      <c r="H289" s="22">
        <v>3131.98</v>
      </c>
    </row>
    <row r="290" spans="2:8">
      <c r="B290" s="50"/>
      <c r="C290" s="51" t="s">
        <v>273</v>
      </c>
      <c r="D290" s="17"/>
      <c r="E290" s="17"/>
      <c r="F290" s="17"/>
      <c r="G290" s="35">
        <v>130.94</v>
      </c>
      <c r="H290" s="35">
        <v>130.94</v>
      </c>
    </row>
    <row r="291" spans="2:8">
      <c r="B291" s="50"/>
      <c r="C291" s="51" t="s">
        <v>274</v>
      </c>
      <c r="D291" s="17"/>
      <c r="E291" s="17"/>
      <c r="F291" s="17"/>
      <c r="G291" s="38">
        <v>50.42</v>
      </c>
      <c r="H291" s="38">
        <v>50.42</v>
      </c>
    </row>
    <row r="292" spans="2:8">
      <c r="B292" s="50"/>
      <c r="C292" s="51" t="s">
        <v>275</v>
      </c>
      <c r="D292" s="17"/>
      <c r="E292" s="17"/>
      <c r="F292" s="17"/>
      <c r="G292" s="38">
        <v>1068.02</v>
      </c>
      <c r="H292" s="38">
        <v>1068.02</v>
      </c>
    </row>
    <row r="293" spans="2:8">
      <c r="B293" s="50"/>
      <c r="C293" s="51" t="s">
        <v>276</v>
      </c>
      <c r="D293" s="17"/>
      <c r="E293" s="17"/>
      <c r="F293" s="17"/>
      <c r="G293" s="38">
        <v>916.67</v>
      </c>
      <c r="H293" s="38">
        <v>916.67</v>
      </c>
    </row>
    <row r="294" spans="2:8">
      <c r="B294" s="50"/>
      <c r="C294" s="51" t="s">
        <v>277</v>
      </c>
      <c r="D294" s="17"/>
      <c r="E294" s="17"/>
      <c r="F294" s="17"/>
      <c r="G294" s="38">
        <v>842.33</v>
      </c>
      <c r="H294" s="38">
        <v>842.33</v>
      </c>
    </row>
    <row r="295" spans="2:8">
      <c r="B295" s="50"/>
      <c r="C295" s="51" t="s">
        <v>278</v>
      </c>
      <c r="D295" s="17"/>
      <c r="E295" s="17"/>
      <c r="F295" s="17"/>
      <c r="G295" s="38">
        <v>3.6</v>
      </c>
      <c r="H295" s="38">
        <v>3.6</v>
      </c>
    </row>
    <row r="296" spans="2:8">
      <c r="B296" s="54"/>
      <c r="C296" s="55" t="s">
        <v>279</v>
      </c>
      <c r="D296" s="21"/>
      <c r="E296" s="21"/>
      <c r="F296" s="21"/>
      <c r="G296" s="38">
        <v>120</v>
      </c>
      <c r="H296" s="38">
        <v>120</v>
      </c>
    </row>
    <row r="297" spans="2:8">
      <c r="B297" s="50"/>
      <c r="C297" s="64" t="s">
        <v>280</v>
      </c>
      <c r="D297" s="17"/>
      <c r="E297" s="17"/>
      <c r="F297" s="17"/>
      <c r="G297" s="22">
        <f>SUM(G298:G299)</f>
        <v>20052.09</v>
      </c>
      <c r="H297" s="22">
        <v>18052.09</v>
      </c>
    </row>
    <row r="298" spans="2:8">
      <c r="B298" s="50"/>
      <c r="C298" s="52" t="s">
        <v>281</v>
      </c>
      <c r="D298" s="17"/>
      <c r="E298" s="17"/>
      <c r="F298" s="17"/>
      <c r="G298" s="35">
        <v>52.09</v>
      </c>
      <c r="H298" s="35">
        <v>52.09</v>
      </c>
    </row>
    <row r="299" spans="2:8">
      <c r="B299" s="50"/>
      <c r="C299" s="52" t="s">
        <v>282</v>
      </c>
      <c r="D299" s="17"/>
      <c r="E299" s="17"/>
      <c r="F299" s="17"/>
      <c r="G299" s="38">
        <v>20000</v>
      </c>
      <c r="H299" s="38">
        <v>18000</v>
      </c>
    </row>
    <row r="300" spans="2:8" s="12" customFormat="1">
      <c r="B300" s="58"/>
      <c r="C300" s="49" t="s">
        <v>283</v>
      </c>
      <c r="D300" s="14"/>
      <c r="E300" s="14"/>
      <c r="F300" s="14"/>
      <c r="G300" s="22">
        <f t="shared" ref="G300" si="21">SUM(G301:G304)</f>
        <v>6983.6</v>
      </c>
      <c r="H300" s="22">
        <v>6983.6</v>
      </c>
    </row>
    <row r="301" spans="2:8">
      <c r="B301" s="50"/>
      <c r="C301" s="51" t="s">
        <v>284</v>
      </c>
      <c r="D301" s="17"/>
      <c r="E301" s="17"/>
      <c r="F301" s="17"/>
      <c r="G301" s="38">
        <v>1200</v>
      </c>
      <c r="H301" s="38">
        <v>1200</v>
      </c>
    </row>
    <row r="302" spans="2:8">
      <c r="B302" s="50"/>
      <c r="C302" s="51" t="s">
        <v>285</v>
      </c>
      <c r="D302" s="17"/>
      <c r="E302" s="17"/>
      <c r="F302" s="17"/>
      <c r="G302" s="38">
        <v>3000</v>
      </c>
      <c r="H302" s="38">
        <v>3000</v>
      </c>
    </row>
    <row r="303" spans="2:8">
      <c r="B303" s="50"/>
      <c r="C303" s="51" t="s">
        <v>286</v>
      </c>
      <c r="D303" s="17"/>
      <c r="E303" s="17"/>
      <c r="F303" s="17"/>
      <c r="G303" s="38">
        <v>283.60000000000002</v>
      </c>
      <c r="H303" s="38">
        <v>283.60000000000002</v>
      </c>
    </row>
    <row r="304" spans="2:8">
      <c r="B304" s="54"/>
      <c r="C304" s="57" t="s">
        <v>287</v>
      </c>
      <c r="D304" s="21"/>
      <c r="E304" s="21"/>
      <c r="F304" s="21"/>
      <c r="G304" s="38">
        <v>2500</v>
      </c>
      <c r="H304" s="38">
        <v>2500</v>
      </c>
    </row>
    <row r="305" spans="2:8" s="12" customFormat="1">
      <c r="B305" s="58"/>
      <c r="C305" s="49" t="s">
        <v>288</v>
      </c>
      <c r="D305" s="14"/>
      <c r="E305" s="14"/>
      <c r="F305" s="14"/>
      <c r="G305" s="22">
        <f>SUM(G306:G346)</f>
        <v>24805.279999999999</v>
      </c>
      <c r="H305" s="22">
        <v>29867.559999999998</v>
      </c>
    </row>
    <row r="306" spans="2:8">
      <c r="B306" s="50"/>
      <c r="C306" s="51" t="s">
        <v>289</v>
      </c>
      <c r="D306" s="17"/>
      <c r="E306" s="17"/>
      <c r="F306" s="17"/>
      <c r="G306" s="38">
        <v>1497.26</v>
      </c>
      <c r="H306" s="38">
        <v>1497.26</v>
      </c>
    </row>
    <row r="307" spans="2:8">
      <c r="B307" s="50"/>
      <c r="C307" s="53" t="s">
        <v>290</v>
      </c>
      <c r="D307" s="17"/>
      <c r="E307" s="17"/>
      <c r="F307" s="17"/>
      <c r="G307" s="35">
        <v>0</v>
      </c>
      <c r="H307" s="35">
        <v>6262.28</v>
      </c>
    </row>
    <row r="308" spans="2:8">
      <c r="B308" s="50"/>
      <c r="C308" s="51" t="s">
        <v>291</v>
      </c>
      <c r="D308" s="17"/>
      <c r="E308" s="17"/>
      <c r="F308" s="17"/>
      <c r="G308" s="38">
        <v>649.91999999999996</v>
      </c>
      <c r="H308" s="38">
        <v>649.91999999999996</v>
      </c>
    </row>
    <row r="309" spans="2:8">
      <c r="B309" s="50"/>
      <c r="C309" s="51" t="s">
        <v>292</v>
      </c>
      <c r="D309" s="17"/>
      <c r="E309" s="17"/>
      <c r="F309" s="17"/>
      <c r="G309" s="38">
        <v>201.9</v>
      </c>
      <c r="H309" s="38">
        <v>201.9</v>
      </c>
    </row>
    <row r="310" spans="2:8">
      <c r="B310" s="50"/>
      <c r="C310" s="51" t="s">
        <v>293</v>
      </c>
      <c r="D310" s="17"/>
      <c r="E310" s="17"/>
      <c r="F310" s="17"/>
      <c r="G310" s="38">
        <v>248.6</v>
      </c>
      <c r="H310" s="38">
        <v>248.6</v>
      </c>
    </row>
    <row r="311" spans="2:8">
      <c r="B311" s="50"/>
      <c r="C311" s="52" t="s">
        <v>294</v>
      </c>
      <c r="D311" s="17"/>
      <c r="E311" s="17"/>
      <c r="F311" s="17"/>
      <c r="G311" s="38">
        <v>1200</v>
      </c>
      <c r="H311" s="38">
        <v>1200</v>
      </c>
    </row>
    <row r="312" spans="2:8">
      <c r="B312" s="50"/>
      <c r="C312" s="51" t="s">
        <v>295</v>
      </c>
      <c r="D312" s="17"/>
      <c r="E312" s="17"/>
      <c r="F312" s="17"/>
      <c r="G312" s="38">
        <v>110</v>
      </c>
      <c r="H312" s="38">
        <v>110</v>
      </c>
    </row>
    <row r="313" spans="2:8">
      <c r="B313" s="50"/>
      <c r="C313" s="51" t="s">
        <v>296</v>
      </c>
      <c r="D313" s="17"/>
      <c r="E313" s="17"/>
      <c r="F313" s="17"/>
      <c r="G313" s="35">
        <v>2000</v>
      </c>
      <c r="H313" s="35">
        <v>2000</v>
      </c>
    </row>
    <row r="314" spans="2:8">
      <c r="B314" s="50"/>
      <c r="C314" s="51" t="s">
        <v>297</v>
      </c>
      <c r="D314" s="17"/>
      <c r="E314" s="17"/>
      <c r="F314" s="17"/>
      <c r="G314" s="35">
        <v>1500</v>
      </c>
      <c r="H314" s="35">
        <v>1500</v>
      </c>
    </row>
    <row r="315" spans="2:8">
      <c r="B315" s="50"/>
      <c r="C315" s="51" t="s">
        <v>298</v>
      </c>
      <c r="D315" s="17"/>
      <c r="E315" s="17"/>
      <c r="F315" s="17"/>
      <c r="G315" s="38">
        <v>2800</v>
      </c>
      <c r="H315" s="38">
        <v>2800</v>
      </c>
    </row>
    <row r="316" spans="2:8">
      <c r="B316" s="50"/>
      <c r="C316" s="51" t="s">
        <v>299</v>
      </c>
      <c r="D316" s="17"/>
      <c r="E316" s="17"/>
      <c r="F316" s="17"/>
      <c r="G316" s="35">
        <v>0</v>
      </c>
      <c r="H316" s="35">
        <v>0</v>
      </c>
    </row>
    <row r="317" spans="2:8">
      <c r="B317" s="50"/>
      <c r="C317" s="51" t="s">
        <v>300</v>
      </c>
      <c r="D317" s="17"/>
      <c r="E317" s="17"/>
      <c r="F317" s="17"/>
      <c r="G317" s="38">
        <v>0</v>
      </c>
      <c r="H317" s="38">
        <v>0</v>
      </c>
    </row>
    <row r="318" spans="2:8">
      <c r="B318" s="50"/>
      <c r="C318" s="53" t="s">
        <v>301</v>
      </c>
      <c r="D318" s="17"/>
      <c r="E318" s="17"/>
      <c r="F318" s="17"/>
      <c r="G318" s="38">
        <v>0</v>
      </c>
      <c r="H318" s="38">
        <v>0</v>
      </c>
    </row>
    <row r="319" spans="2:8">
      <c r="B319" s="50"/>
      <c r="C319" s="51" t="s">
        <v>302</v>
      </c>
      <c r="D319" s="17"/>
      <c r="E319" s="17"/>
      <c r="F319" s="17"/>
      <c r="G319" s="38">
        <v>600</v>
      </c>
      <c r="H319" s="38">
        <v>600</v>
      </c>
    </row>
    <row r="320" spans="2:8">
      <c r="B320" s="50"/>
      <c r="C320" s="51" t="s">
        <v>303</v>
      </c>
      <c r="D320" s="17"/>
      <c r="E320" s="17"/>
      <c r="F320" s="17"/>
      <c r="G320" s="35">
        <v>6400</v>
      </c>
      <c r="H320" s="35">
        <v>6400</v>
      </c>
    </row>
    <row r="321" spans="2:8">
      <c r="B321" s="50"/>
      <c r="C321" s="51" t="s">
        <v>304</v>
      </c>
      <c r="D321" s="17"/>
      <c r="E321" s="17"/>
      <c r="F321" s="17"/>
      <c r="G321" s="35">
        <v>536</v>
      </c>
      <c r="H321" s="35">
        <v>536</v>
      </c>
    </row>
    <row r="322" spans="2:8">
      <c r="B322" s="50"/>
      <c r="C322" s="51" t="s">
        <v>305</v>
      </c>
      <c r="D322" s="17"/>
      <c r="E322" s="17"/>
      <c r="F322" s="17"/>
      <c r="G322" s="38">
        <v>357.2</v>
      </c>
      <c r="H322" s="38">
        <v>357.2</v>
      </c>
    </row>
    <row r="323" spans="2:8">
      <c r="B323" s="50"/>
      <c r="C323" s="51" t="s">
        <v>306</v>
      </c>
      <c r="D323" s="17"/>
      <c r="E323" s="17"/>
      <c r="F323" s="17"/>
      <c r="G323" s="38">
        <v>369.7</v>
      </c>
      <c r="H323" s="38">
        <v>369.7</v>
      </c>
    </row>
    <row r="324" spans="2:8">
      <c r="B324" s="50"/>
      <c r="C324" s="53" t="s">
        <v>468</v>
      </c>
      <c r="D324" s="17"/>
      <c r="E324" s="17"/>
      <c r="F324" s="17"/>
      <c r="G324" s="38">
        <v>205.94</v>
      </c>
      <c r="H324" s="38">
        <v>205.94</v>
      </c>
    </row>
    <row r="325" spans="2:8">
      <c r="B325" s="50"/>
      <c r="C325" s="51" t="s">
        <v>307</v>
      </c>
      <c r="D325" s="17"/>
      <c r="E325" s="17"/>
      <c r="F325" s="17"/>
      <c r="G325" s="38">
        <v>546.91999999999996</v>
      </c>
      <c r="H325" s="38">
        <v>546.91999999999996</v>
      </c>
    </row>
    <row r="326" spans="2:8">
      <c r="B326" s="50"/>
      <c r="C326" s="51" t="s">
        <v>308</v>
      </c>
      <c r="D326" s="17"/>
      <c r="E326" s="17"/>
      <c r="F326" s="17"/>
      <c r="G326" s="38">
        <v>444.32</v>
      </c>
      <c r="H326" s="38">
        <v>444.32</v>
      </c>
    </row>
    <row r="327" spans="2:8">
      <c r="B327" s="50"/>
      <c r="C327" s="51" t="s">
        <v>309</v>
      </c>
      <c r="D327" s="17"/>
      <c r="E327" s="17"/>
      <c r="F327" s="17"/>
      <c r="G327" s="43">
        <v>0</v>
      </c>
      <c r="H327" s="43">
        <v>0</v>
      </c>
    </row>
    <row r="328" spans="2:8">
      <c r="B328" s="50"/>
      <c r="C328" s="51" t="s">
        <v>310</v>
      </c>
      <c r="D328" s="17"/>
      <c r="E328" s="17"/>
      <c r="F328" s="17"/>
      <c r="G328" s="38">
        <v>409.91</v>
      </c>
      <c r="H328" s="38">
        <v>409.91</v>
      </c>
    </row>
    <row r="329" spans="2:8">
      <c r="B329" s="50"/>
      <c r="C329" s="51" t="s">
        <v>311</v>
      </c>
      <c r="D329" s="17"/>
      <c r="E329" s="17"/>
      <c r="F329" s="17"/>
      <c r="G329" s="38">
        <v>49.43</v>
      </c>
      <c r="H329" s="38">
        <v>49.43</v>
      </c>
    </row>
    <row r="330" spans="2:8">
      <c r="B330" s="50"/>
      <c r="C330" s="51" t="s">
        <v>312</v>
      </c>
      <c r="D330" s="17"/>
      <c r="E330" s="17"/>
      <c r="F330" s="17"/>
      <c r="G330" s="38">
        <v>159.63</v>
      </c>
      <c r="H330" s="38">
        <v>159.63</v>
      </c>
    </row>
    <row r="331" spans="2:8">
      <c r="B331" s="50"/>
      <c r="C331" s="69" t="s">
        <v>313</v>
      </c>
      <c r="D331" s="70"/>
      <c r="E331" s="17"/>
      <c r="F331" s="17"/>
      <c r="G331" s="38">
        <v>381.07</v>
      </c>
      <c r="H331" s="38">
        <v>381.07</v>
      </c>
    </row>
    <row r="332" spans="2:8">
      <c r="B332" s="50"/>
      <c r="C332" s="69" t="s">
        <v>314</v>
      </c>
      <c r="D332" s="70"/>
      <c r="E332" s="17"/>
      <c r="F332" s="17"/>
      <c r="G332" s="38">
        <v>621.1</v>
      </c>
      <c r="H332" s="38">
        <v>621.1</v>
      </c>
    </row>
    <row r="333" spans="2:8">
      <c r="B333" s="50"/>
      <c r="C333" s="69" t="s">
        <v>315</v>
      </c>
      <c r="D333" s="70"/>
      <c r="E333" s="17"/>
      <c r="F333" s="17"/>
      <c r="G333" s="38">
        <v>2000</v>
      </c>
      <c r="H333" s="38">
        <v>2000</v>
      </c>
    </row>
    <row r="334" spans="2:8">
      <c r="B334" s="50"/>
      <c r="C334" s="69" t="s">
        <v>316</v>
      </c>
      <c r="D334" s="70"/>
      <c r="E334" s="17"/>
      <c r="F334" s="17"/>
      <c r="G334" s="38">
        <v>128.83000000000001</v>
      </c>
      <c r="H334" s="38">
        <v>128.83000000000001</v>
      </c>
    </row>
    <row r="335" spans="2:8">
      <c r="B335" s="50"/>
      <c r="C335" s="69" t="s">
        <v>317</v>
      </c>
      <c r="D335" s="70"/>
      <c r="E335" s="17"/>
      <c r="F335" s="17"/>
      <c r="G335" s="38">
        <v>10.050000000000001</v>
      </c>
      <c r="H335" s="38">
        <v>10.050000000000001</v>
      </c>
    </row>
    <row r="336" spans="2:8">
      <c r="B336" s="50"/>
      <c r="C336" s="69" t="s">
        <v>318</v>
      </c>
      <c r="D336" s="70"/>
      <c r="E336" s="17"/>
      <c r="F336" s="17"/>
      <c r="G336" s="38">
        <v>27.5</v>
      </c>
      <c r="H336" s="38">
        <v>27.5</v>
      </c>
    </row>
    <row r="337" spans="2:8">
      <c r="B337" s="50"/>
      <c r="C337" s="69" t="s">
        <v>319</v>
      </c>
      <c r="D337" s="70"/>
      <c r="E337" s="17"/>
      <c r="F337" s="17"/>
      <c r="G337" s="35">
        <v>150</v>
      </c>
      <c r="H337" s="35">
        <v>150</v>
      </c>
    </row>
    <row r="338" spans="2:8" s="46" customFormat="1">
      <c r="B338" s="61"/>
      <c r="C338" s="69" t="s">
        <v>320</v>
      </c>
      <c r="D338" s="70"/>
      <c r="E338" s="45"/>
      <c r="F338" s="45"/>
      <c r="G338" s="35">
        <v>1200</v>
      </c>
      <c r="H338" s="35">
        <v>0</v>
      </c>
    </row>
    <row r="339" spans="2:8" s="46" customFormat="1">
      <c r="B339" s="61"/>
      <c r="C339" s="76" t="s">
        <v>472</v>
      </c>
      <c r="D339" s="45"/>
      <c r="E339" s="45"/>
      <c r="F339" s="45"/>
      <c r="G339" s="35">
        <v>0</v>
      </c>
      <c r="H339" s="35">
        <v>0</v>
      </c>
    </row>
    <row r="340" spans="2:8" s="46" customFormat="1">
      <c r="B340" s="61"/>
      <c r="C340" s="76" t="s">
        <v>474</v>
      </c>
      <c r="D340" s="45"/>
      <c r="E340" s="45"/>
      <c r="F340" s="45"/>
      <c r="G340" s="35">
        <v>0</v>
      </c>
      <c r="H340" s="35">
        <v>0</v>
      </c>
    </row>
    <row r="341" spans="2:8" s="46" customFormat="1">
      <c r="B341" s="61"/>
      <c r="C341" s="76" t="s">
        <v>473</v>
      </c>
      <c r="D341" s="45"/>
      <c r="E341" s="45"/>
      <c r="F341" s="45"/>
      <c r="G341" s="35">
        <v>0</v>
      </c>
      <c r="H341" s="35">
        <v>0</v>
      </c>
    </row>
    <row r="342" spans="2:8" s="46" customFormat="1">
      <c r="B342" s="61"/>
      <c r="C342" s="76" t="s">
        <v>469</v>
      </c>
      <c r="D342" s="45"/>
      <c r="E342" s="45"/>
      <c r="F342" s="45"/>
      <c r="G342" s="35">
        <v>0</v>
      </c>
      <c r="H342" s="35">
        <v>0</v>
      </c>
    </row>
    <row r="343" spans="2:8" s="46" customFormat="1">
      <c r="B343" s="61"/>
      <c r="C343" s="76" t="s">
        <v>470</v>
      </c>
      <c r="D343" s="45"/>
      <c r="E343" s="45"/>
      <c r="F343" s="45"/>
      <c r="G343" s="35">
        <v>0</v>
      </c>
      <c r="H343" s="35">
        <v>0</v>
      </c>
    </row>
    <row r="344" spans="2:8" s="46" customFormat="1">
      <c r="B344" s="61"/>
      <c r="C344" s="76" t="s">
        <v>471</v>
      </c>
      <c r="D344" s="45"/>
      <c r="E344" s="45"/>
      <c r="F344" s="45"/>
      <c r="G344" s="35">
        <v>0</v>
      </c>
      <c r="H344" s="35">
        <v>0</v>
      </c>
    </row>
    <row r="345" spans="2:8" s="46" customFormat="1">
      <c r="B345" s="61"/>
      <c r="C345" s="76" t="s">
        <v>475</v>
      </c>
      <c r="D345" s="45"/>
      <c r="E345" s="45"/>
      <c r="F345" s="45"/>
      <c r="G345" s="35">
        <v>0</v>
      </c>
      <c r="H345" s="35">
        <v>0</v>
      </c>
    </row>
    <row r="346" spans="2:8">
      <c r="B346" s="54"/>
      <c r="C346" s="65" t="s">
        <v>321</v>
      </c>
      <c r="D346" s="21"/>
      <c r="E346" s="21"/>
      <c r="F346" s="21"/>
      <c r="G346" s="41">
        <v>0</v>
      </c>
      <c r="H346" s="41">
        <v>0</v>
      </c>
    </row>
    <row r="347" spans="2:8">
      <c r="C347" s="9" t="s">
        <v>322</v>
      </c>
      <c r="D347" s="10"/>
      <c r="E347" s="10"/>
      <c r="F347" s="10"/>
      <c r="G347" s="56">
        <f t="shared" ref="G347" si="22">SUM(G350+G348)</f>
        <v>77017.05</v>
      </c>
      <c r="H347" s="56">
        <v>72188.91</v>
      </c>
    </row>
    <row r="348" spans="2:8">
      <c r="B348" s="48"/>
      <c r="C348" s="49" t="s">
        <v>323</v>
      </c>
      <c r="D348" s="14"/>
      <c r="E348" s="14"/>
      <c r="F348" s="14"/>
      <c r="G348" s="66">
        <f t="shared" ref="G348" si="23">SUM(G349)</f>
        <v>188.91</v>
      </c>
      <c r="H348" s="66">
        <v>188.91</v>
      </c>
    </row>
    <row r="349" spans="2:8">
      <c r="B349" s="54"/>
      <c r="C349" s="57" t="s">
        <v>324</v>
      </c>
      <c r="D349" s="21"/>
      <c r="E349" s="21"/>
      <c r="F349" s="21"/>
      <c r="G349" s="38">
        <v>188.91</v>
      </c>
      <c r="H349" s="38">
        <v>188.91</v>
      </c>
    </row>
    <row r="350" spans="2:8">
      <c r="B350" s="58"/>
      <c r="C350" s="49" t="s">
        <v>325</v>
      </c>
      <c r="D350" s="14"/>
      <c r="E350" s="14"/>
      <c r="F350" s="14"/>
      <c r="G350" s="66">
        <f t="shared" ref="G350" si="24">SUM(G351)</f>
        <v>76828.14</v>
      </c>
      <c r="H350" s="66">
        <v>72000</v>
      </c>
    </row>
    <row r="351" spans="2:8">
      <c r="B351" s="54"/>
      <c r="C351" s="57" t="s">
        <v>326</v>
      </c>
      <c r="D351" s="21"/>
      <c r="E351" s="21"/>
      <c r="F351" s="21"/>
      <c r="G351" s="62">
        <v>76828.14</v>
      </c>
      <c r="H351" s="62">
        <v>72000</v>
      </c>
    </row>
    <row r="352" spans="2:8">
      <c r="C352" s="9" t="s">
        <v>327</v>
      </c>
      <c r="D352" s="10"/>
      <c r="E352" s="10"/>
      <c r="F352" s="10"/>
      <c r="G352" s="56">
        <f>SUM(G353+G355)</f>
        <v>-67.290000000000006</v>
      </c>
      <c r="H352" s="56">
        <v>0</v>
      </c>
    </row>
    <row r="353" spans="2:8">
      <c r="B353" s="58"/>
      <c r="C353" s="49" t="s">
        <v>328</v>
      </c>
      <c r="D353" s="14"/>
      <c r="E353" s="14"/>
      <c r="F353" s="14"/>
      <c r="G353" s="66">
        <f>SUM(G354)</f>
        <v>-1</v>
      </c>
      <c r="H353" s="66">
        <v>0</v>
      </c>
    </row>
    <row r="354" spans="2:8">
      <c r="B354" s="67"/>
      <c r="C354" s="51" t="s">
        <v>329</v>
      </c>
      <c r="D354" s="17"/>
      <c r="E354" s="17"/>
      <c r="F354" s="17"/>
      <c r="G354" s="35">
        <v>-1</v>
      </c>
      <c r="H354" s="35">
        <v>0</v>
      </c>
    </row>
    <row r="355" spans="2:8">
      <c r="B355" s="67"/>
      <c r="C355" s="64" t="s">
        <v>330</v>
      </c>
      <c r="D355" s="17"/>
      <c r="E355" s="17"/>
      <c r="F355" s="17"/>
      <c r="G355" s="68">
        <f>SUM(G356)</f>
        <v>-66.290000000000006</v>
      </c>
      <c r="H355" s="68">
        <v>0</v>
      </c>
    </row>
    <row r="356" spans="2:8">
      <c r="B356" s="54"/>
      <c r="C356" s="55" t="s">
        <v>331</v>
      </c>
      <c r="D356" s="21"/>
      <c r="E356" s="21"/>
      <c r="F356" s="21"/>
      <c r="G356" s="36">
        <v>-66.290000000000006</v>
      </c>
      <c r="H356" s="36">
        <v>0</v>
      </c>
    </row>
    <row r="357" spans="2:8">
      <c r="C357" s="9" t="s">
        <v>332</v>
      </c>
      <c r="D357" s="10"/>
      <c r="E357" s="10"/>
      <c r="F357" s="10"/>
      <c r="G357" s="56">
        <f>SUM(G423,G397,G380,G372,G368,G363,G358)</f>
        <v>547199.6399999999</v>
      </c>
      <c r="H357" s="56">
        <v>341656.13</v>
      </c>
    </row>
    <row r="358" spans="2:8">
      <c r="B358" s="48"/>
      <c r="C358" s="49" t="s">
        <v>333</v>
      </c>
      <c r="D358" s="14"/>
      <c r="E358" s="14"/>
      <c r="F358" s="14"/>
      <c r="G358" s="66">
        <f>SUM(G359:G362)</f>
        <v>7999.99</v>
      </c>
      <c r="H358" s="66">
        <v>7999.99</v>
      </c>
    </row>
    <row r="359" spans="2:8">
      <c r="B359" s="50"/>
      <c r="C359" s="51" t="s">
        <v>334</v>
      </c>
      <c r="D359" s="17"/>
      <c r="E359" s="17"/>
      <c r="F359" s="17"/>
      <c r="G359" s="35">
        <v>4000</v>
      </c>
      <c r="H359" s="35">
        <v>4000</v>
      </c>
    </row>
    <row r="360" spans="2:8">
      <c r="B360" s="50"/>
      <c r="C360" s="51" t="s">
        <v>335</v>
      </c>
      <c r="D360" s="17"/>
      <c r="E360" s="17"/>
      <c r="F360" s="17"/>
      <c r="G360" s="35">
        <v>2000</v>
      </c>
      <c r="H360" s="35">
        <v>2000</v>
      </c>
    </row>
    <row r="361" spans="2:8">
      <c r="B361" s="50"/>
      <c r="C361" s="51" t="s">
        <v>336</v>
      </c>
      <c r="D361" s="17"/>
      <c r="E361" s="17"/>
      <c r="F361" s="17"/>
      <c r="G361" s="35">
        <v>1999.99</v>
      </c>
      <c r="H361" s="35">
        <v>1999.99</v>
      </c>
    </row>
    <row r="362" spans="2:8">
      <c r="B362" s="50"/>
      <c r="C362" s="53" t="s">
        <v>337</v>
      </c>
      <c r="D362" s="17"/>
      <c r="E362" s="17"/>
      <c r="F362" s="17"/>
      <c r="G362" s="35">
        <v>0</v>
      </c>
      <c r="H362" s="35">
        <v>0</v>
      </c>
    </row>
    <row r="363" spans="2:8">
      <c r="B363" s="58"/>
      <c r="C363" s="49" t="s">
        <v>338</v>
      </c>
      <c r="D363" s="14"/>
      <c r="E363" s="14"/>
      <c r="F363" s="14"/>
      <c r="G363" s="66">
        <f>SUM(G364:G367)</f>
        <v>41417</v>
      </c>
      <c r="H363" s="66">
        <f>SUM(H364:H367)</f>
        <v>40917</v>
      </c>
    </row>
    <row r="364" spans="2:8">
      <c r="B364" s="50"/>
      <c r="C364" s="51" t="s">
        <v>339</v>
      </c>
      <c r="D364" s="17"/>
      <c r="E364" s="17"/>
      <c r="F364" s="17"/>
      <c r="G364" s="35">
        <v>40587</v>
      </c>
      <c r="H364" s="35">
        <v>40587</v>
      </c>
    </row>
    <row r="365" spans="2:8">
      <c r="B365" s="50"/>
      <c r="C365" s="51" t="s">
        <v>340</v>
      </c>
      <c r="D365" s="17"/>
      <c r="E365" s="17"/>
      <c r="F365" s="17"/>
      <c r="G365" s="35">
        <v>130</v>
      </c>
      <c r="H365" s="35">
        <v>130</v>
      </c>
    </row>
    <row r="366" spans="2:8" s="46" customFormat="1">
      <c r="B366" s="61"/>
      <c r="C366" s="69" t="s">
        <v>341</v>
      </c>
      <c r="D366" s="70"/>
      <c r="E366" s="70"/>
      <c r="F366" s="70"/>
      <c r="G366" s="35">
        <v>200</v>
      </c>
      <c r="H366" s="35">
        <v>200</v>
      </c>
    </row>
    <row r="367" spans="2:8" s="46" customFormat="1">
      <c r="B367" s="61"/>
      <c r="C367" s="69" t="s">
        <v>342</v>
      </c>
      <c r="D367" s="70"/>
      <c r="E367" s="70"/>
      <c r="F367" s="70"/>
      <c r="G367" s="35">
        <v>500</v>
      </c>
      <c r="H367" s="35">
        <v>0</v>
      </c>
    </row>
    <row r="368" spans="2:8">
      <c r="B368" s="58"/>
      <c r="C368" s="49" t="s">
        <v>343</v>
      </c>
      <c r="D368" s="14"/>
      <c r="E368" s="14"/>
      <c r="F368" s="14"/>
      <c r="G368" s="66">
        <f t="shared" ref="G368" si="25">SUM(G369:G371)</f>
        <v>2000</v>
      </c>
      <c r="H368" s="66">
        <v>2000</v>
      </c>
    </row>
    <row r="369" spans="2:8">
      <c r="B369" s="50"/>
      <c r="C369" s="51" t="s">
        <v>344</v>
      </c>
      <c r="D369" s="17"/>
      <c r="E369" s="17"/>
      <c r="F369" s="17"/>
      <c r="G369" s="35">
        <v>2000</v>
      </c>
      <c r="H369" s="35">
        <v>2000</v>
      </c>
    </row>
    <row r="370" spans="2:8">
      <c r="B370" s="50"/>
      <c r="C370" s="51" t="s">
        <v>345</v>
      </c>
      <c r="D370" s="17"/>
      <c r="E370" s="17"/>
      <c r="F370" s="17"/>
      <c r="G370" s="35">
        <v>0</v>
      </c>
      <c r="H370" s="35">
        <v>0</v>
      </c>
    </row>
    <row r="371" spans="2:8">
      <c r="B371" s="54"/>
      <c r="C371" s="57" t="s">
        <v>346</v>
      </c>
      <c r="D371" s="21"/>
      <c r="E371" s="21"/>
      <c r="F371" s="21"/>
      <c r="G371" s="41">
        <v>0</v>
      </c>
      <c r="H371" s="41">
        <v>0</v>
      </c>
    </row>
    <row r="372" spans="2:8">
      <c r="B372" s="58"/>
      <c r="C372" s="49" t="s">
        <v>347</v>
      </c>
      <c r="D372" s="14"/>
      <c r="E372" s="14"/>
      <c r="F372" s="14"/>
      <c r="G372" s="66">
        <f t="shared" ref="G372" si="26">SUM(G373:G379)</f>
        <v>30569.98</v>
      </c>
      <c r="H372" s="66">
        <v>26569.98</v>
      </c>
    </row>
    <row r="373" spans="2:8">
      <c r="B373" s="50"/>
      <c r="C373" s="51" t="s">
        <v>348</v>
      </c>
      <c r="D373" s="17"/>
      <c r="E373" s="17"/>
      <c r="F373" s="17"/>
      <c r="G373" s="38">
        <v>2564.52</v>
      </c>
      <c r="H373" s="38">
        <v>2564.52</v>
      </c>
    </row>
    <row r="374" spans="2:8">
      <c r="B374" s="50"/>
      <c r="C374" s="52" t="s">
        <v>349</v>
      </c>
      <c r="D374" s="17"/>
      <c r="E374" s="17"/>
      <c r="F374" s="17"/>
      <c r="G374" s="38">
        <v>10000</v>
      </c>
      <c r="H374" s="38">
        <v>10000</v>
      </c>
    </row>
    <row r="375" spans="2:8">
      <c r="B375" s="50"/>
      <c r="C375" s="51" t="s">
        <v>350</v>
      </c>
      <c r="D375" s="17"/>
      <c r="E375" s="17"/>
      <c r="F375" s="17"/>
      <c r="G375" s="38">
        <v>8000</v>
      </c>
      <c r="H375" s="38">
        <v>6000</v>
      </c>
    </row>
    <row r="376" spans="2:8">
      <c r="B376" s="50"/>
      <c r="C376" s="51" t="s">
        <v>351</v>
      </c>
      <c r="D376" s="17"/>
      <c r="E376" s="17"/>
      <c r="F376" s="17"/>
      <c r="G376" s="35">
        <v>0</v>
      </c>
      <c r="H376" s="35">
        <v>0</v>
      </c>
    </row>
    <row r="377" spans="2:8">
      <c r="B377" s="50"/>
      <c r="C377" s="51" t="s">
        <v>352</v>
      </c>
      <c r="D377" s="17"/>
      <c r="E377" s="17"/>
      <c r="F377" s="17"/>
      <c r="G377" s="38">
        <v>1505.46</v>
      </c>
      <c r="H377" s="38">
        <v>1505.46</v>
      </c>
    </row>
    <row r="378" spans="2:8">
      <c r="B378" s="50"/>
      <c r="C378" s="51" t="s">
        <v>353</v>
      </c>
      <c r="D378" s="17"/>
      <c r="E378" s="17"/>
      <c r="F378" s="17"/>
      <c r="G378" s="35">
        <v>1500</v>
      </c>
      <c r="H378" s="35">
        <v>1500</v>
      </c>
    </row>
    <row r="379" spans="2:8">
      <c r="B379" s="54"/>
      <c r="C379" s="57" t="s">
        <v>354</v>
      </c>
      <c r="D379" s="21"/>
      <c r="E379" s="21"/>
      <c r="F379" s="21"/>
      <c r="G379" s="41">
        <v>7000</v>
      </c>
      <c r="H379" s="41">
        <v>5000</v>
      </c>
    </row>
    <row r="380" spans="2:8">
      <c r="B380" s="58"/>
      <c r="C380" s="49" t="s">
        <v>355</v>
      </c>
      <c r="D380" s="14"/>
      <c r="E380" s="14"/>
      <c r="F380" s="14"/>
      <c r="G380" s="66">
        <f t="shared" ref="G380" si="27">SUM(G381:G396)</f>
        <v>8612.7400000000016</v>
      </c>
      <c r="H380" s="66">
        <v>8612.7400000000016</v>
      </c>
    </row>
    <row r="381" spans="2:8">
      <c r="B381" s="50"/>
      <c r="C381" s="51" t="s">
        <v>356</v>
      </c>
      <c r="D381" s="17"/>
      <c r="E381" s="17"/>
      <c r="F381" s="17"/>
      <c r="G381" s="38">
        <v>194.59</v>
      </c>
      <c r="H381" s="38">
        <v>194.59</v>
      </c>
    </row>
    <row r="382" spans="2:8">
      <c r="B382" s="50"/>
      <c r="C382" s="51" t="s">
        <v>357</v>
      </c>
      <c r="D382" s="17"/>
      <c r="E382" s="17"/>
      <c r="F382" s="17"/>
      <c r="G382" s="38">
        <v>102.7</v>
      </c>
      <c r="H382" s="38">
        <v>102.7</v>
      </c>
    </row>
    <row r="383" spans="2:8">
      <c r="B383" s="50"/>
      <c r="C383" s="51" t="s">
        <v>358</v>
      </c>
      <c r="D383" s="17"/>
      <c r="E383" s="17"/>
      <c r="F383" s="17"/>
      <c r="G383" s="35">
        <v>30</v>
      </c>
      <c r="H383" s="35">
        <v>30</v>
      </c>
    </row>
    <row r="384" spans="2:8">
      <c r="B384" s="50"/>
      <c r="C384" s="51" t="s">
        <v>359</v>
      </c>
      <c r="D384" s="17"/>
      <c r="E384" s="17"/>
      <c r="F384" s="17"/>
      <c r="G384" s="38">
        <v>953.2</v>
      </c>
      <c r="H384" s="38">
        <v>953.2</v>
      </c>
    </row>
    <row r="385" spans="2:8">
      <c r="B385" s="50"/>
      <c r="C385" s="51" t="s">
        <v>360</v>
      </c>
      <c r="D385" s="17"/>
      <c r="E385" s="17"/>
      <c r="F385" s="17"/>
      <c r="G385" s="38">
        <v>1214.24</v>
      </c>
      <c r="H385" s="38">
        <v>1214.24</v>
      </c>
    </row>
    <row r="386" spans="2:8">
      <c r="B386" s="50"/>
      <c r="C386" s="51" t="s">
        <v>361</v>
      </c>
      <c r="D386" s="17"/>
      <c r="E386" s="17"/>
      <c r="F386" s="17"/>
      <c r="G386" s="38">
        <v>1545.11</v>
      </c>
      <c r="H386" s="38">
        <v>1545.11</v>
      </c>
    </row>
    <row r="387" spans="2:8">
      <c r="B387" s="50"/>
      <c r="C387" s="51" t="s">
        <v>362</v>
      </c>
      <c r="D387" s="17"/>
      <c r="E387" s="17"/>
      <c r="F387" s="17"/>
      <c r="G387" s="38">
        <v>146.26</v>
      </c>
      <c r="H387" s="38">
        <v>146.26</v>
      </c>
    </row>
    <row r="388" spans="2:8">
      <c r="B388" s="50"/>
      <c r="C388" s="51" t="s">
        <v>363</v>
      </c>
      <c r="D388" s="17"/>
      <c r="E388" s="17"/>
      <c r="F388" s="17"/>
      <c r="G388" s="35">
        <v>93.06</v>
      </c>
      <c r="H388" s="35">
        <v>93.06</v>
      </c>
    </row>
    <row r="389" spans="2:8">
      <c r="B389" s="50"/>
      <c r="C389" s="51" t="s">
        <v>364</v>
      </c>
      <c r="D389" s="17"/>
      <c r="E389" s="17"/>
      <c r="F389" s="17"/>
      <c r="G389" s="35">
        <v>37.380000000000003</v>
      </c>
      <c r="H389" s="35">
        <v>37.380000000000003</v>
      </c>
    </row>
    <row r="390" spans="2:8">
      <c r="B390" s="50"/>
      <c r="C390" s="51" t="s">
        <v>365</v>
      </c>
      <c r="D390" s="17"/>
      <c r="E390" s="17"/>
      <c r="F390" s="17"/>
      <c r="G390" s="38">
        <v>282.58999999999997</v>
      </c>
      <c r="H390" s="38">
        <v>282.58999999999997</v>
      </c>
    </row>
    <row r="391" spans="2:8">
      <c r="B391" s="50"/>
      <c r="C391" s="51" t="s">
        <v>366</v>
      </c>
      <c r="D391" s="17"/>
      <c r="E391" s="17"/>
      <c r="F391" s="17"/>
      <c r="G391" s="35">
        <v>68.88</v>
      </c>
      <c r="H391" s="35">
        <v>68.88</v>
      </c>
    </row>
    <row r="392" spans="2:8">
      <c r="B392" s="50"/>
      <c r="C392" s="76" t="s">
        <v>476</v>
      </c>
      <c r="D392" s="17"/>
      <c r="E392" s="17"/>
      <c r="F392" s="17"/>
      <c r="G392" s="35">
        <v>0</v>
      </c>
      <c r="H392" s="35">
        <v>0</v>
      </c>
    </row>
    <row r="393" spans="2:8">
      <c r="B393" s="50"/>
      <c r="C393" s="51" t="s">
        <v>367</v>
      </c>
      <c r="D393" s="17"/>
      <c r="E393" s="17"/>
      <c r="F393" s="17"/>
      <c r="G393" s="38">
        <v>505.73</v>
      </c>
      <c r="H393" s="38">
        <v>505.73</v>
      </c>
    </row>
    <row r="394" spans="2:8">
      <c r="B394" s="50"/>
      <c r="C394" s="51" t="s">
        <v>368</v>
      </c>
      <c r="D394" s="17"/>
      <c r="E394" s="17"/>
      <c r="F394" s="17"/>
      <c r="G394" s="38">
        <v>603.87</v>
      </c>
      <c r="H394" s="38">
        <v>603.87</v>
      </c>
    </row>
    <row r="395" spans="2:8">
      <c r="B395" s="50"/>
      <c r="C395" s="51" t="s">
        <v>369</v>
      </c>
      <c r="D395" s="17"/>
      <c r="E395" s="17"/>
      <c r="F395" s="17"/>
      <c r="G395" s="38">
        <v>884.95</v>
      </c>
      <c r="H395" s="38">
        <v>884.95</v>
      </c>
    </row>
    <row r="396" spans="2:8">
      <c r="B396" s="50"/>
      <c r="C396" s="51" t="s">
        <v>370</v>
      </c>
      <c r="D396" s="17"/>
      <c r="E396" s="17"/>
      <c r="F396" s="17"/>
      <c r="G396" s="38">
        <v>1950.18</v>
      </c>
      <c r="H396" s="38">
        <v>1950.18</v>
      </c>
    </row>
    <row r="397" spans="2:8">
      <c r="B397" s="58"/>
      <c r="C397" s="49" t="s">
        <v>371</v>
      </c>
      <c r="D397" s="14"/>
      <c r="E397" s="14"/>
      <c r="F397" s="14"/>
      <c r="G397" s="66">
        <f t="shared" ref="G397" si="28">SUM(G398:G422)</f>
        <v>456535.93</v>
      </c>
      <c r="H397" s="66">
        <v>255492.42</v>
      </c>
    </row>
    <row r="398" spans="2:8">
      <c r="B398" s="50"/>
      <c r="C398" s="51" t="s">
        <v>372</v>
      </c>
      <c r="D398" s="17"/>
      <c r="E398" s="17"/>
      <c r="F398" s="17"/>
      <c r="G398" s="38">
        <v>344.43</v>
      </c>
      <c r="H398" s="38">
        <v>344.43</v>
      </c>
    </row>
    <row r="399" spans="2:8">
      <c r="B399" s="50"/>
      <c r="C399" s="52" t="s">
        <v>373</v>
      </c>
      <c r="D399" s="17"/>
      <c r="E399" s="17"/>
      <c r="F399" s="17"/>
      <c r="G399" s="38">
        <v>112.44</v>
      </c>
      <c r="H399" s="38">
        <v>112.44</v>
      </c>
    </row>
    <row r="400" spans="2:8">
      <c r="B400" s="50"/>
      <c r="C400" s="51" t="s">
        <v>374</v>
      </c>
      <c r="D400" s="17"/>
      <c r="E400" s="17"/>
      <c r="F400" s="17"/>
      <c r="G400" s="35">
        <v>262.64999999999998</v>
      </c>
      <c r="H400" s="35">
        <v>262.64999999999998</v>
      </c>
    </row>
    <row r="401" spans="2:8">
      <c r="B401" s="50"/>
      <c r="C401" s="51" t="s">
        <v>375</v>
      </c>
      <c r="D401" s="17"/>
      <c r="E401" s="17"/>
      <c r="F401" s="17"/>
      <c r="G401" s="35">
        <v>0</v>
      </c>
      <c r="H401" s="35">
        <v>0</v>
      </c>
    </row>
    <row r="402" spans="2:8">
      <c r="B402" s="50"/>
      <c r="C402" s="51" t="s">
        <v>376</v>
      </c>
      <c r="D402" s="17"/>
      <c r="E402" s="17"/>
      <c r="F402" s="17"/>
      <c r="G402" s="38">
        <v>142286.91</v>
      </c>
      <c r="H402" s="38">
        <v>115000</v>
      </c>
    </row>
    <row r="403" spans="2:8">
      <c r="B403" s="50"/>
      <c r="C403" s="72" t="s">
        <v>377</v>
      </c>
      <c r="G403" s="18">
        <v>160000</v>
      </c>
      <c r="H403" s="18">
        <v>0</v>
      </c>
    </row>
    <row r="404" spans="2:8">
      <c r="B404" s="50"/>
      <c r="C404" s="51" t="s">
        <v>378</v>
      </c>
      <c r="D404" s="17"/>
      <c r="E404" s="17"/>
      <c r="F404" s="17"/>
      <c r="G404" s="38">
        <v>70000</v>
      </c>
      <c r="H404" s="38">
        <v>70000</v>
      </c>
    </row>
    <row r="405" spans="2:8">
      <c r="B405" s="50"/>
      <c r="C405" s="51" t="s">
        <v>379</v>
      </c>
      <c r="D405" s="17"/>
      <c r="E405" s="17"/>
      <c r="F405" s="17"/>
      <c r="G405" s="35">
        <v>6.9</v>
      </c>
      <c r="H405" s="35">
        <v>6.9</v>
      </c>
    </row>
    <row r="406" spans="2:8">
      <c r="B406" s="50"/>
      <c r="C406" s="51" t="s">
        <v>380</v>
      </c>
      <c r="D406" s="17"/>
      <c r="E406" s="17"/>
      <c r="F406" s="17"/>
      <c r="G406" s="38">
        <v>3500</v>
      </c>
      <c r="H406" s="38">
        <v>3500</v>
      </c>
    </row>
    <row r="407" spans="2:8">
      <c r="B407" s="50"/>
      <c r="C407" s="51" t="s">
        <v>381</v>
      </c>
      <c r="D407" s="17"/>
      <c r="E407" s="17"/>
      <c r="F407" s="17"/>
      <c r="G407" s="38">
        <v>4500</v>
      </c>
      <c r="H407" s="38">
        <v>3500</v>
      </c>
    </row>
    <row r="408" spans="2:8">
      <c r="B408" s="50"/>
      <c r="C408" s="51" t="s">
        <v>382</v>
      </c>
      <c r="D408" s="17"/>
      <c r="E408" s="17"/>
      <c r="F408" s="17"/>
      <c r="G408" s="38">
        <v>2198.29</v>
      </c>
      <c r="H408" s="38">
        <v>2198.29</v>
      </c>
    </row>
    <row r="409" spans="2:8">
      <c r="B409" s="50"/>
      <c r="C409" s="51" t="s">
        <v>383</v>
      </c>
      <c r="D409" s="17"/>
      <c r="E409" s="17"/>
      <c r="F409" s="17"/>
      <c r="G409" s="38">
        <v>0</v>
      </c>
      <c r="H409" s="38">
        <v>0</v>
      </c>
    </row>
    <row r="410" spans="2:8">
      <c r="B410" s="50"/>
      <c r="C410" s="53" t="s">
        <v>384</v>
      </c>
      <c r="D410" s="17"/>
      <c r="E410" s="17"/>
      <c r="F410" s="17"/>
      <c r="G410" s="38">
        <v>3549.78</v>
      </c>
      <c r="H410" s="38">
        <v>3549.78</v>
      </c>
    </row>
    <row r="411" spans="2:8">
      <c r="B411" s="50"/>
      <c r="C411" s="51" t="s">
        <v>385</v>
      </c>
      <c r="D411" s="17"/>
      <c r="E411" s="17"/>
      <c r="F411" s="17"/>
      <c r="G411" s="35">
        <v>14.68</v>
      </c>
      <c r="H411" s="35">
        <v>14.68</v>
      </c>
    </row>
    <row r="412" spans="2:8">
      <c r="B412" s="50"/>
      <c r="C412" s="51" t="s">
        <v>386</v>
      </c>
      <c r="D412" s="17"/>
      <c r="E412" s="17"/>
      <c r="F412" s="17"/>
      <c r="G412" s="38">
        <v>4149.1899999999996</v>
      </c>
      <c r="H412" s="38">
        <v>4149.1899999999996</v>
      </c>
    </row>
    <row r="413" spans="2:8">
      <c r="B413" s="50"/>
      <c r="C413" s="51" t="s">
        <v>387</v>
      </c>
      <c r="D413" s="17"/>
      <c r="E413" s="17"/>
      <c r="F413" s="17"/>
      <c r="G413" s="35">
        <v>0</v>
      </c>
      <c r="H413" s="35">
        <v>0</v>
      </c>
    </row>
    <row r="414" spans="2:8">
      <c r="B414" s="50"/>
      <c r="C414" s="51" t="s">
        <v>388</v>
      </c>
      <c r="D414" s="17"/>
      <c r="E414" s="17"/>
      <c r="F414" s="17"/>
      <c r="G414" s="38">
        <v>29257.119999999999</v>
      </c>
      <c r="H414" s="38">
        <v>40000</v>
      </c>
    </row>
    <row r="415" spans="2:8">
      <c r="B415" s="50"/>
      <c r="C415" s="72" t="s">
        <v>389</v>
      </c>
      <c r="G415" s="29">
        <v>15999.48</v>
      </c>
      <c r="H415" s="29">
        <v>0</v>
      </c>
    </row>
    <row r="416" spans="2:8">
      <c r="B416" s="50"/>
      <c r="C416" s="52" t="s">
        <v>390</v>
      </c>
      <c r="D416" s="17"/>
      <c r="E416" s="17"/>
      <c r="F416" s="17"/>
      <c r="G416" s="38">
        <v>1854.06</v>
      </c>
      <c r="H416" s="38">
        <v>1854.06</v>
      </c>
    </row>
    <row r="417" spans="2:8">
      <c r="B417" s="50"/>
      <c r="C417" s="52" t="s">
        <v>391</v>
      </c>
      <c r="D417" s="17"/>
      <c r="E417" s="17"/>
      <c r="F417" s="17"/>
      <c r="G417" s="38">
        <v>10000</v>
      </c>
      <c r="H417" s="38">
        <v>2500</v>
      </c>
    </row>
    <row r="418" spans="2:8">
      <c r="B418" s="50"/>
      <c r="C418" s="52" t="s">
        <v>392</v>
      </c>
      <c r="D418" s="17"/>
      <c r="E418" s="17"/>
      <c r="F418" s="17"/>
      <c r="G418" s="38">
        <v>0</v>
      </c>
      <c r="H418" s="38">
        <v>0</v>
      </c>
    </row>
    <row r="419" spans="2:8">
      <c r="B419" s="50"/>
      <c r="C419" s="52" t="s">
        <v>393</v>
      </c>
      <c r="D419" s="17"/>
      <c r="E419" s="17"/>
      <c r="F419" s="17"/>
      <c r="G419" s="38">
        <v>7000</v>
      </c>
      <c r="H419" s="38">
        <v>7000</v>
      </c>
    </row>
    <row r="420" spans="2:8">
      <c r="B420" s="50"/>
      <c r="C420" s="76" t="s">
        <v>477</v>
      </c>
      <c r="D420" s="17"/>
      <c r="E420" s="17"/>
      <c r="F420" s="17"/>
      <c r="G420" s="38">
        <v>0</v>
      </c>
      <c r="H420" s="38">
        <v>0</v>
      </c>
    </row>
    <row r="421" spans="2:8">
      <c r="B421" s="50"/>
      <c r="C421" s="52" t="s">
        <v>394</v>
      </c>
      <c r="D421" s="17"/>
      <c r="E421" s="17"/>
      <c r="F421" s="17"/>
      <c r="G421" s="38">
        <v>1500</v>
      </c>
      <c r="H421" s="38">
        <v>1500</v>
      </c>
    </row>
    <row r="422" spans="2:8">
      <c r="B422" s="54"/>
      <c r="C422" s="57" t="s">
        <v>395</v>
      </c>
      <c r="D422" s="21"/>
      <c r="E422" s="21"/>
      <c r="F422" s="21"/>
      <c r="G422" s="41">
        <v>0</v>
      </c>
      <c r="H422" s="41">
        <v>0</v>
      </c>
    </row>
    <row r="423" spans="2:8">
      <c r="B423" s="58"/>
      <c r="C423" s="49" t="s">
        <v>396</v>
      </c>
      <c r="D423" s="14"/>
      <c r="E423" s="14"/>
      <c r="F423" s="14"/>
      <c r="G423" s="66">
        <f>SUM(G425)</f>
        <v>64</v>
      </c>
      <c r="H423" s="66">
        <v>64</v>
      </c>
    </row>
    <row r="424" spans="2:8">
      <c r="B424" s="67"/>
      <c r="C424" s="52" t="s">
        <v>397</v>
      </c>
      <c r="D424" s="73"/>
      <c r="E424" s="73"/>
      <c r="F424" s="73"/>
      <c r="G424" s="44">
        <v>0</v>
      </c>
      <c r="H424" s="44">
        <v>0</v>
      </c>
    </row>
    <row r="425" spans="2:8">
      <c r="B425" s="54"/>
      <c r="C425" s="57" t="s">
        <v>398</v>
      </c>
      <c r="D425" s="21"/>
      <c r="E425" s="21"/>
      <c r="F425" s="21"/>
      <c r="G425" s="41">
        <v>64</v>
      </c>
      <c r="H425" s="41">
        <v>64</v>
      </c>
    </row>
    <row r="426" spans="2:8">
      <c r="B426" s="6" t="s">
        <v>399</v>
      </c>
      <c r="C426" s="7"/>
      <c r="D426" s="7"/>
      <c r="E426" s="7"/>
      <c r="F426" s="7"/>
      <c r="G426" s="40">
        <f t="shared" ref="G426" si="29">SUM(G429+G427)</f>
        <v>48211.979999999996</v>
      </c>
      <c r="H426" s="40">
        <v>48211.979999999996</v>
      </c>
    </row>
    <row r="427" spans="2:8">
      <c r="B427" s="13" t="s">
        <v>400</v>
      </c>
      <c r="C427" s="14"/>
      <c r="D427" s="14"/>
      <c r="E427" s="14"/>
      <c r="F427" s="14"/>
      <c r="G427" s="66">
        <f t="shared" ref="G427" si="30">SUM(G428)</f>
        <v>18000</v>
      </c>
      <c r="H427" s="66">
        <v>18000</v>
      </c>
    </row>
    <row r="428" spans="2:8">
      <c r="B428" s="20" t="s">
        <v>401</v>
      </c>
      <c r="C428" s="21"/>
      <c r="D428" s="21"/>
      <c r="E428" s="21"/>
      <c r="F428" s="21"/>
      <c r="G428" s="41">
        <v>18000</v>
      </c>
      <c r="H428" s="41">
        <v>18000</v>
      </c>
    </row>
    <row r="429" spans="2:8">
      <c r="B429" s="13" t="s">
        <v>402</v>
      </c>
      <c r="C429" s="14"/>
      <c r="D429" s="14"/>
      <c r="E429" s="14"/>
      <c r="F429" s="14"/>
      <c r="G429" s="66">
        <f>SUM(G430:G431)</f>
        <v>30211.98</v>
      </c>
      <c r="H429" s="66">
        <v>30211.98</v>
      </c>
    </row>
    <row r="430" spans="2:8">
      <c r="B430" s="16" t="s">
        <v>403</v>
      </c>
      <c r="C430" s="17"/>
      <c r="D430" s="17"/>
      <c r="E430" s="17"/>
      <c r="F430" s="17"/>
      <c r="G430" s="35">
        <v>25048.25</v>
      </c>
      <c r="H430" s="35">
        <v>25048.25</v>
      </c>
    </row>
    <row r="431" spans="2:8">
      <c r="B431" s="16" t="s">
        <v>404</v>
      </c>
      <c r="C431" s="17"/>
      <c r="D431" s="17"/>
      <c r="E431" s="17"/>
      <c r="F431" s="17"/>
      <c r="G431" s="35">
        <v>5163.7299999999996</v>
      </c>
      <c r="H431" s="35">
        <v>5163.7299999999996</v>
      </c>
    </row>
    <row r="432" spans="2:8">
      <c r="B432" s="6" t="s">
        <v>405</v>
      </c>
      <c r="C432" s="7"/>
      <c r="D432" s="7"/>
      <c r="E432" s="7"/>
      <c r="F432" s="7"/>
      <c r="G432" s="63">
        <v>0</v>
      </c>
      <c r="H432" s="63">
        <v>0</v>
      </c>
    </row>
    <row r="433" spans="2:8">
      <c r="B433" s="6" t="s">
        <v>406</v>
      </c>
      <c r="C433" s="7"/>
      <c r="D433" s="7"/>
      <c r="E433" s="7"/>
      <c r="F433" s="7"/>
      <c r="G433" s="63">
        <v>0</v>
      </c>
      <c r="H433" s="63">
        <v>0</v>
      </c>
    </row>
    <row r="434" spans="2:8">
      <c r="B434" s="6" t="s">
        <v>407</v>
      </c>
      <c r="C434" s="7"/>
      <c r="D434" s="7"/>
      <c r="E434" s="7"/>
      <c r="F434" s="7"/>
      <c r="G434" s="63">
        <v>0</v>
      </c>
      <c r="H434" s="63">
        <v>0</v>
      </c>
    </row>
    <row r="435" spans="2:8">
      <c r="B435" s="6" t="s">
        <v>408</v>
      </c>
      <c r="C435" s="7"/>
      <c r="D435" s="7"/>
      <c r="E435" s="7"/>
      <c r="F435" s="7"/>
      <c r="G435" s="63">
        <f t="shared" ref="G435" si="31">SUM(G440,G439,G436)</f>
        <v>-1906.5199999999998</v>
      </c>
      <c r="H435" s="63">
        <f>SUM(H440,H439,H436)</f>
        <v>-1906.5199999999998</v>
      </c>
    </row>
    <row r="436" spans="2:8">
      <c r="B436" s="13" t="s">
        <v>409</v>
      </c>
      <c r="C436" s="14"/>
      <c r="D436" s="14"/>
      <c r="E436" s="14"/>
      <c r="F436" s="14"/>
      <c r="G436" s="66">
        <f t="shared" ref="G436" si="32">SUM(G437:G438)</f>
        <v>261.08999999999997</v>
      </c>
      <c r="H436" s="66">
        <v>261.08999999999997</v>
      </c>
    </row>
    <row r="437" spans="2:8">
      <c r="B437" s="16" t="s">
        <v>410</v>
      </c>
      <c r="C437" s="17"/>
      <c r="D437" s="17"/>
      <c r="E437" s="17"/>
      <c r="F437" s="17"/>
      <c r="G437" s="38">
        <v>261.08999999999997</v>
      </c>
      <c r="H437" s="38">
        <v>261.08999999999997</v>
      </c>
    </row>
    <row r="438" spans="2:8">
      <c r="B438" s="20" t="s">
        <v>411</v>
      </c>
      <c r="C438" s="21"/>
      <c r="D438" s="21"/>
      <c r="E438" s="21"/>
      <c r="F438" s="21"/>
      <c r="G438" s="41">
        <v>0</v>
      </c>
      <c r="H438" s="41">
        <v>0</v>
      </c>
    </row>
    <row r="439" spans="2:8" s="12" customFormat="1">
      <c r="B439" s="95" t="s">
        <v>484</v>
      </c>
      <c r="C439" s="73"/>
      <c r="D439" s="73"/>
      <c r="E439" s="73"/>
      <c r="F439" s="73"/>
      <c r="G439" s="81">
        <v>0</v>
      </c>
      <c r="H439" s="81">
        <v>0</v>
      </c>
    </row>
    <row r="440" spans="2:8">
      <c r="B440" s="13" t="s">
        <v>412</v>
      </c>
      <c r="C440" s="14"/>
      <c r="D440" s="14"/>
      <c r="E440" s="14"/>
      <c r="F440" s="14"/>
      <c r="G440" s="66">
        <f t="shared" ref="G440" si="33">SUM(G441:G446)</f>
        <v>-2167.6099999999997</v>
      </c>
      <c r="H440" s="66">
        <v>-2167.6099999999997</v>
      </c>
    </row>
    <row r="441" spans="2:8">
      <c r="B441" s="16" t="s">
        <v>413</v>
      </c>
      <c r="C441" s="17"/>
      <c r="D441" s="17"/>
      <c r="E441" s="17"/>
      <c r="F441" s="17"/>
      <c r="G441" s="38">
        <v>-482.28</v>
      </c>
      <c r="H441" s="38">
        <v>-482.28</v>
      </c>
    </row>
    <row r="442" spans="2:8">
      <c r="B442" s="16" t="s">
        <v>414</v>
      </c>
      <c r="C442" s="17"/>
      <c r="D442" s="17"/>
      <c r="E442" s="17"/>
      <c r="F442" s="17"/>
      <c r="G442" s="35">
        <v>-1000</v>
      </c>
      <c r="H442" s="35">
        <v>-1000</v>
      </c>
    </row>
    <row r="443" spans="2:8">
      <c r="B443" s="76" t="s">
        <v>478</v>
      </c>
      <c r="C443" s="17"/>
      <c r="D443" s="17"/>
      <c r="E443" s="17"/>
      <c r="F443" s="17"/>
      <c r="G443" s="35">
        <v>0</v>
      </c>
      <c r="H443" s="35">
        <v>0</v>
      </c>
    </row>
    <row r="444" spans="2:8">
      <c r="B444" s="16" t="s">
        <v>415</v>
      </c>
      <c r="C444" s="17"/>
      <c r="D444" s="17"/>
      <c r="E444" s="17"/>
      <c r="F444" s="17"/>
      <c r="G444" s="38">
        <v>-364.33</v>
      </c>
      <c r="H444" s="38">
        <v>-364.33</v>
      </c>
    </row>
    <row r="445" spans="2:8">
      <c r="B445" s="76" t="s">
        <v>479</v>
      </c>
      <c r="C445" s="17"/>
      <c r="D445" s="17"/>
      <c r="E445" s="17"/>
      <c r="F445" s="17"/>
      <c r="G445" s="38">
        <v>-272</v>
      </c>
      <c r="H445" s="38">
        <v>-272</v>
      </c>
    </row>
    <row r="446" spans="2:8">
      <c r="B446" s="78" t="s">
        <v>480</v>
      </c>
      <c r="C446" s="21"/>
      <c r="D446" s="21"/>
      <c r="E446" s="21"/>
      <c r="F446" s="21"/>
      <c r="G446" s="41">
        <v>-49</v>
      </c>
      <c r="H446" s="41">
        <v>-49</v>
      </c>
    </row>
    <row r="447" spans="2:8">
      <c r="B447" s="12"/>
      <c r="C447" s="12"/>
      <c r="D447" s="12"/>
      <c r="E447" s="12"/>
      <c r="F447" s="1" t="s">
        <v>416</v>
      </c>
      <c r="G447" s="63">
        <f>SUM(G6,G50,G53,G54,G89,G155,G241,G426,G432,G433,G434,G435)</f>
        <v>-2234.2200000000548</v>
      </c>
      <c r="H447" s="63">
        <v>-16275.165299999844</v>
      </c>
    </row>
    <row r="448" spans="2:8">
      <c r="B448" s="6" t="s">
        <v>417</v>
      </c>
      <c r="C448" s="7"/>
      <c r="D448" s="7"/>
      <c r="E448" s="7"/>
      <c r="F448" s="7"/>
      <c r="G448" s="63">
        <f>SUM(G449)</f>
        <v>-3.99</v>
      </c>
      <c r="H448" s="63">
        <v>-3.99</v>
      </c>
    </row>
    <row r="449" spans="2:8">
      <c r="C449" s="9" t="s">
        <v>418</v>
      </c>
      <c r="D449" s="10"/>
      <c r="E449" s="10"/>
      <c r="F449" s="10"/>
      <c r="G449" s="63">
        <f t="shared" ref="G449" si="34">SUM(G450:G451)</f>
        <v>-3.99</v>
      </c>
      <c r="H449" s="63">
        <v>-3.99</v>
      </c>
    </row>
    <row r="450" spans="2:8">
      <c r="D450" s="5" t="s">
        <v>419</v>
      </c>
      <c r="G450" s="43">
        <v>0</v>
      </c>
      <c r="H450" s="43">
        <v>0</v>
      </c>
    </row>
    <row r="451" spans="2:8">
      <c r="D451" s="5" t="s">
        <v>420</v>
      </c>
      <c r="G451" s="43">
        <v>-3.99</v>
      </c>
      <c r="H451" s="43">
        <v>-3.99</v>
      </c>
    </row>
    <row r="452" spans="2:8">
      <c r="B452" s="48"/>
      <c r="C452" s="74"/>
      <c r="D452" s="49" t="s">
        <v>421</v>
      </c>
      <c r="E452" s="14"/>
      <c r="F452" s="14"/>
      <c r="G452" s="66">
        <v>0</v>
      </c>
      <c r="H452" s="66">
        <v>0</v>
      </c>
    </row>
    <row r="453" spans="2:8">
      <c r="B453" s="50"/>
      <c r="C453" s="17"/>
      <c r="D453" s="51" t="s">
        <v>422</v>
      </c>
      <c r="E453" s="17"/>
      <c r="F453" s="17"/>
      <c r="G453" s="35">
        <v>-3.99</v>
      </c>
      <c r="H453" s="35">
        <v>-3.99</v>
      </c>
    </row>
    <row r="454" spans="2:8">
      <c r="B454" s="50"/>
      <c r="C454" s="17"/>
      <c r="D454" s="76" t="s">
        <v>481</v>
      </c>
      <c r="E454" s="17"/>
      <c r="F454" s="17"/>
      <c r="G454" s="35">
        <v>0</v>
      </c>
      <c r="H454" s="35">
        <v>0</v>
      </c>
    </row>
    <row r="455" spans="2:8">
      <c r="B455" s="54"/>
      <c r="C455" s="21"/>
      <c r="D455" s="71" t="s">
        <v>483</v>
      </c>
      <c r="E455" s="21"/>
      <c r="F455" s="21"/>
      <c r="G455" s="41">
        <v>0</v>
      </c>
      <c r="H455" s="41">
        <v>0</v>
      </c>
    </row>
    <row r="456" spans="2:8">
      <c r="B456" s="6" t="s">
        <v>423</v>
      </c>
      <c r="C456" s="7"/>
      <c r="D456" s="7"/>
      <c r="E456" s="7"/>
      <c r="F456" s="7"/>
      <c r="G456" s="63">
        <f>SUM(G458)</f>
        <v>1368.88</v>
      </c>
      <c r="H456" s="63">
        <v>1368.88</v>
      </c>
    </row>
    <row r="457" spans="2:8">
      <c r="C457" s="5" t="s">
        <v>424</v>
      </c>
      <c r="G457" s="43">
        <v>-1</v>
      </c>
      <c r="H457" s="43">
        <v>-1</v>
      </c>
    </row>
    <row r="458" spans="2:8">
      <c r="C458" s="9" t="s">
        <v>425</v>
      </c>
      <c r="D458" s="10"/>
      <c r="E458" s="10"/>
      <c r="F458" s="10"/>
      <c r="G458" s="63">
        <f>SUM(G467,G459,G465)</f>
        <v>1368.88</v>
      </c>
      <c r="H458" s="63">
        <v>1368.88</v>
      </c>
    </row>
    <row r="459" spans="2:8">
      <c r="B459" s="48"/>
      <c r="C459" s="49" t="s">
        <v>426</v>
      </c>
      <c r="D459" s="14"/>
      <c r="E459" s="14"/>
      <c r="F459" s="14"/>
      <c r="G459" s="66">
        <f t="shared" ref="G459" si="35">SUM(G460:G464)</f>
        <v>1013.87</v>
      </c>
      <c r="H459" s="66">
        <v>1013.87</v>
      </c>
    </row>
    <row r="460" spans="2:8">
      <c r="B460" s="50"/>
      <c r="C460" s="51" t="s">
        <v>427</v>
      </c>
      <c r="D460" s="17"/>
      <c r="E460" s="17"/>
      <c r="F460" s="17"/>
      <c r="G460" s="35">
        <v>300</v>
      </c>
      <c r="H460" s="35">
        <v>300</v>
      </c>
    </row>
    <row r="461" spans="2:8">
      <c r="B461" s="50"/>
      <c r="C461" s="51" t="s">
        <v>428</v>
      </c>
      <c r="D461" s="17"/>
      <c r="E461" s="17"/>
      <c r="F461" s="17"/>
      <c r="G461" s="38">
        <v>713.87</v>
      </c>
      <c r="H461" s="38">
        <v>713.87</v>
      </c>
    </row>
    <row r="462" spans="2:8">
      <c r="B462" s="50"/>
      <c r="C462" s="51" t="s">
        <v>429</v>
      </c>
      <c r="D462" s="17"/>
      <c r="E462" s="17"/>
      <c r="F462" s="17"/>
      <c r="G462" s="35">
        <v>0</v>
      </c>
      <c r="H462" s="35">
        <v>0</v>
      </c>
    </row>
    <row r="463" spans="2:8">
      <c r="B463" s="50"/>
      <c r="C463" s="76" t="s">
        <v>482</v>
      </c>
      <c r="D463" s="17"/>
      <c r="E463" s="17"/>
      <c r="F463" s="17"/>
      <c r="G463" s="35">
        <v>0</v>
      </c>
      <c r="H463" s="35">
        <v>0</v>
      </c>
    </row>
    <row r="464" spans="2:8">
      <c r="B464" s="54"/>
      <c r="C464" s="57" t="s">
        <v>430</v>
      </c>
      <c r="D464" s="21"/>
      <c r="E464" s="21"/>
      <c r="F464" s="21"/>
      <c r="G464" s="41">
        <v>0</v>
      </c>
      <c r="H464" s="41">
        <v>0</v>
      </c>
    </row>
    <row r="465" spans="2:8">
      <c r="B465" s="50"/>
      <c r="C465" s="49" t="s">
        <v>431</v>
      </c>
      <c r="D465" s="14"/>
      <c r="E465" s="14"/>
      <c r="F465" s="14"/>
      <c r="G465" s="66">
        <f>SUM(G466)</f>
        <v>262.74</v>
      </c>
      <c r="H465" s="66">
        <v>262.74</v>
      </c>
    </row>
    <row r="466" spans="2:8">
      <c r="B466" s="50"/>
      <c r="C466" s="52" t="s">
        <v>432</v>
      </c>
      <c r="D466" s="17"/>
      <c r="E466" s="17"/>
      <c r="F466" s="17"/>
      <c r="G466" s="35">
        <v>262.74</v>
      </c>
      <c r="H466" s="35">
        <v>262.74</v>
      </c>
    </row>
    <row r="467" spans="2:8">
      <c r="B467" s="58"/>
      <c r="C467" s="49" t="s">
        <v>433</v>
      </c>
      <c r="D467" s="14"/>
      <c r="E467" s="14"/>
      <c r="F467" s="14"/>
      <c r="G467" s="66">
        <f>SUM(G468:G470)</f>
        <v>92.27</v>
      </c>
      <c r="H467" s="66">
        <v>92.27</v>
      </c>
    </row>
    <row r="468" spans="2:8">
      <c r="B468" s="50"/>
      <c r="C468" s="51" t="s">
        <v>434</v>
      </c>
      <c r="D468" s="17"/>
      <c r="E468" s="17"/>
      <c r="F468" s="17"/>
      <c r="G468" s="38">
        <v>1.39</v>
      </c>
      <c r="H468" s="38">
        <v>1.39</v>
      </c>
    </row>
    <row r="469" spans="2:8">
      <c r="B469" s="50"/>
      <c r="C469" s="51" t="s">
        <v>435</v>
      </c>
      <c r="D469" s="17"/>
      <c r="E469" s="17"/>
      <c r="F469" s="17"/>
      <c r="G469" s="35">
        <v>0</v>
      </c>
      <c r="H469" s="35">
        <v>0</v>
      </c>
    </row>
    <row r="470" spans="2:8">
      <c r="B470" s="54"/>
      <c r="C470" s="57" t="s">
        <v>436</v>
      </c>
      <c r="D470" s="21"/>
      <c r="E470" s="21"/>
      <c r="F470" s="21"/>
      <c r="G470" s="41">
        <v>90.88</v>
      </c>
      <c r="H470" s="41">
        <v>90.88</v>
      </c>
    </row>
    <row r="471" spans="2:8">
      <c r="C471" s="5" t="s">
        <v>437</v>
      </c>
      <c r="G471" s="63">
        <v>0</v>
      </c>
      <c r="H471" s="63">
        <v>0</v>
      </c>
    </row>
    <row r="472" spans="2:8">
      <c r="B472" s="6" t="s">
        <v>438</v>
      </c>
      <c r="C472" s="7"/>
      <c r="D472" s="7"/>
      <c r="E472" s="7"/>
      <c r="F472" s="7"/>
      <c r="G472" s="63">
        <f>SUM(G473)</f>
        <v>0</v>
      </c>
      <c r="H472" s="63">
        <v>0</v>
      </c>
    </row>
    <row r="473" spans="2:8">
      <c r="C473" s="5" t="s">
        <v>439</v>
      </c>
      <c r="G473" s="63">
        <v>0</v>
      </c>
      <c r="H473" s="63">
        <v>0</v>
      </c>
    </row>
    <row r="474" spans="2:8">
      <c r="B474" s="6" t="s">
        <v>440</v>
      </c>
      <c r="C474" s="7"/>
      <c r="D474" s="7"/>
      <c r="E474" s="7"/>
      <c r="F474" s="7"/>
      <c r="G474" s="63">
        <v>0</v>
      </c>
      <c r="H474" s="63">
        <v>0</v>
      </c>
    </row>
    <row r="475" spans="2:8">
      <c r="B475" s="6" t="s">
        <v>441</v>
      </c>
      <c r="C475" s="7"/>
      <c r="D475" s="7"/>
      <c r="E475" s="7"/>
      <c r="F475" s="7"/>
      <c r="G475" s="63">
        <f>SUM(G476)</f>
        <v>0</v>
      </c>
      <c r="H475" s="63">
        <v>0</v>
      </c>
    </row>
    <row r="476" spans="2:8">
      <c r="B476" s="13" t="s">
        <v>442</v>
      </c>
      <c r="C476" s="14"/>
      <c r="D476" s="14"/>
      <c r="E476" s="14"/>
      <c r="F476" s="14"/>
      <c r="G476" s="66">
        <v>0</v>
      </c>
      <c r="H476" s="66">
        <v>0</v>
      </c>
    </row>
    <row r="477" spans="2:8">
      <c r="B477" s="20" t="s">
        <v>443</v>
      </c>
      <c r="C477" s="21"/>
      <c r="D477" s="21"/>
      <c r="E477" s="21"/>
      <c r="F477" s="21"/>
      <c r="G477" s="41">
        <v>0</v>
      </c>
      <c r="H477" s="41">
        <v>0</v>
      </c>
    </row>
    <row r="478" spans="2:8">
      <c r="B478" s="6" t="s">
        <v>444</v>
      </c>
      <c r="C478" s="7"/>
      <c r="D478" s="7"/>
      <c r="E478" s="7"/>
      <c r="F478" s="7"/>
      <c r="G478" s="63">
        <f>SUM(G479:G481)</f>
        <v>0</v>
      </c>
      <c r="H478" s="63">
        <v>0</v>
      </c>
    </row>
    <row r="479" spans="2:8">
      <c r="C479" s="5" t="s">
        <v>445</v>
      </c>
      <c r="G479" s="43">
        <v>0</v>
      </c>
      <c r="H479" s="43">
        <v>0</v>
      </c>
    </row>
    <row r="480" spans="2:8">
      <c r="C480" s="5" t="s">
        <v>446</v>
      </c>
      <c r="G480" s="43">
        <v>0</v>
      </c>
      <c r="H480" s="43">
        <v>0</v>
      </c>
    </row>
    <row r="481" spans="2:8">
      <c r="C481" s="5" t="s">
        <v>447</v>
      </c>
      <c r="G481" s="43">
        <v>0</v>
      </c>
      <c r="H481" s="43">
        <v>0</v>
      </c>
    </row>
    <row r="482" spans="2:8">
      <c r="F482" s="5" t="s">
        <v>448</v>
      </c>
      <c r="G482" s="38">
        <f>SUM(G448,G456,G472,G472,G474,G475,G478+G452)</f>
        <v>1364.89</v>
      </c>
      <c r="H482" s="38">
        <v>1364.89</v>
      </c>
    </row>
    <row r="483" spans="2:8">
      <c r="F483" s="5" t="s">
        <v>449</v>
      </c>
      <c r="G483" s="38">
        <f t="shared" ref="G483" si="36">SUM(G447+G482)</f>
        <v>-869.33000000005472</v>
      </c>
      <c r="H483" s="38">
        <v>-14910.275299999845</v>
      </c>
    </row>
    <row r="484" spans="2:8">
      <c r="B484" s="6" t="s">
        <v>450</v>
      </c>
      <c r="C484" s="7"/>
      <c r="D484" s="7"/>
      <c r="E484" s="7"/>
      <c r="F484" s="7"/>
      <c r="G484" s="63">
        <v>0</v>
      </c>
      <c r="H484" s="63">
        <v>0</v>
      </c>
    </row>
    <row r="485" spans="2:8">
      <c r="F485" s="5" t="s">
        <v>451</v>
      </c>
      <c r="G485" s="38">
        <f>SUM(G483+G484)</f>
        <v>-869.33000000005472</v>
      </c>
      <c r="H485" s="38">
        <v>-14910.275299999845</v>
      </c>
    </row>
    <row r="486" spans="2:8">
      <c r="G486" s="43"/>
      <c r="H486" s="43"/>
    </row>
    <row r="487" spans="2:8">
      <c r="F487" s="5" t="s">
        <v>452</v>
      </c>
      <c r="G487" s="43">
        <f>SUM(G6,G50,G89,G435,G448)</f>
        <v>-1569536.86</v>
      </c>
      <c r="H487" s="43">
        <v>-1357021.09</v>
      </c>
    </row>
    <row r="488" spans="2:8">
      <c r="F488" s="57" t="s">
        <v>453</v>
      </c>
      <c r="G488" s="41">
        <f>SUM(G54,G155,G241,G426,G456,G472,G474,G475,G478)</f>
        <v>1568667.5299999998</v>
      </c>
      <c r="H488" s="41">
        <v>1342110.8147000002</v>
      </c>
    </row>
    <row r="489" spans="2:8">
      <c r="F489" s="59"/>
      <c r="G489" s="43">
        <f t="shared" ref="G489" si="37">SUM(G487:G488)</f>
        <v>-869.33000000030734</v>
      </c>
      <c r="H489" s="43">
        <v>-14910.275299999863</v>
      </c>
    </row>
  </sheetData>
  <pageMargins left="0.75" right="0.75" top="1" bottom="1" header="0.5" footer="0.5"/>
  <pageSetup paperSize="9" fitToWidth="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opLeftCell="A10" workbookViewId="0">
      <selection activeCell="A20" sqref="A20"/>
    </sheetView>
  </sheetViews>
  <sheetFormatPr baseColWidth="10" defaultRowHeight="12.75"/>
  <sheetData>
    <row r="1" spans="1:4">
      <c r="A1">
        <v>20735.84</v>
      </c>
      <c r="B1">
        <v>20787.390000000003</v>
      </c>
    </row>
    <row r="2" spans="1:4">
      <c r="A2">
        <v>6000</v>
      </c>
      <c r="B2">
        <v>6000</v>
      </c>
      <c r="C2">
        <f>SUM(A2:A42)</f>
        <v>20735.84</v>
      </c>
      <c r="D2">
        <f>SUM(B2:B39)</f>
        <v>20787.390000000003</v>
      </c>
    </row>
    <row r="3" spans="1:4">
      <c r="A3">
        <v>0</v>
      </c>
      <c r="B3">
        <v>610.91999999999996</v>
      </c>
    </row>
    <row r="4" spans="1:4">
      <c r="A4">
        <v>610.91999999999996</v>
      </c>
      <c r="B4">
        <v>137.29</v>
      </c>
    </row>
    <row r="5" spans="1:4">
      <c r="A5">
        <v>137.29</v>
      </c>
      <c r="B5">
        <v>250</v>
      </c>
    </row>
    <row r="6" spans="1:4">
      <c r="A6">
        <v>250</v>
      </c>
      <c r="B6">
        <v>0</v>
      </c>
    </row>
    <row r="7" spans="1:4">
      <c r="A7">
        <v>0</v>
      </c>
      <c r="B7">
        <v>0</v>
      </c>
    </row>
    <row r="8" spans="1:4">
      <c r="A8">
        <v>0</v>
      </c>
      <c r="B8">
        <v>58.6</v>
      </c>
    </row>
    <row r="9" spans="1:4">
      <c r="A9">
        <v>0</v>
      </c>
      <c r="B9">
        <v>2800</v>
      </c>
    </row>
    <row r="10" spans="1:4">
      <c r="A10">
        <v>0</v>
      </c>
      <c r="B10">
        <v>0</v>
      </c>
    </row>
    <row r="11" spans="1:4">
      <c r="A11">
        <v>2800</v>
      </c>
      <c r="B11">
        <v>0</v>
      </c>
    </row>
    <row r="12" spans="1:4">
      <c r="A12">
        <v>0</v>
      </c>
      <c r="B12">
        <v>253.58</v>
      </c>
    </row>
    <row r="13" spans="1:4">
      <c r="A13">
        <v>0</v>
      </c>
      <c r="B13">
        <v>563</v>
      </c>
    </row>
    <row r="14" spans="1:4">
      <c r="A14">
        <v>0</v>
      </c>
      <c r="B14">
        <v>336.29</v>
      </c>
    </row>
    <row r="15" spans="1:4">
      <c r="A15">
        <v>253.58</v>
      </c>
      <c r="B15">
        <v>0</v>
      </c>
    </row>
    <row r="16" spans="1:4">
      <c r="A16">
        <v>0</v>
      </c>
      <c r="B16">
        <v>51.55</v>
      </c>
    </row>
    <row r="17" spans="1:2">
      <c r="A17">
        <v>563</v>
      </c>
      <c r="B17">
        <v>1900</v>
      </c>
    </row>
    <row r="18" spans="1:2">
      <c r="A18">
        <v>336.29</v>
      </c>
      <c r="B18">
        <v>303.12</v>
      </c>
    </row>
    <row r="19" spans="1:2">
      <c r="A19">
        <v>0</v>
      </c>
      <c r="B19">
        <v>123.76</v>
      </c>
    </row>
    <row r="20" spans="1:2">
      <c r="A20" t="s">
        <v>467</v>
      </c>
      <c r="B20">
        <v>100</v>
      </c>
    </row>
    <row r="21" spans="1:2">
      <c r="A21">
        <v>1900</v>
      </c>
      <c r="B21">
        <v>540.36</v>
      </c>
    </row>
    <row r="22" spans="1:2">
      <c r="A22">
        <v>303.12</v>
      </c>
      <c r="B22">
        <v>93.54</v>
      </c>
    </row>
    <row r="23" spans="1:2">
      <c r="A23">
        <v>0</v>
      </c>
      <c r="B23">
        <v>500</v>
      </c>
    </row>
    <row r="24" spans="1:2">
      <c r="A24">
        <v>123.76</v>
      </c>
      <c r="B24">
        <v>105</v>
      </c>
    </row>
    <row r="25" spans="1:2">
      <c r="A25">
        <v>0</v>
      </c>
      <c r="B25">
        <v>633.32000000000005</v>
      </c>
    </row>
    <row r="26" spans="1:2">
      <c r="A26">
        <v>0</v>
      </c>
      <c r="B26">
        <v>0</v>
      </c>
    </row>
    <row r="27" spans="1:2">
      <c r="A27">
        <v>500</v>
      </c>
      <c r="B27">
        <v>132.16999999999999</v>
      </c>
    </row>
    <row r="28" spans="1:2">
      <c r="A28">
        <v>761.16</v>
      </c>
      <c r="B28">
        <v>3021.07</v>
      </c>
    </row>
    <row r="29" spans="1:2">
      <c r="A29">
        <v>700</v>
      </c>
      <c r="B29">
        <v>650</v>
      </c>
    </row>
    <row r="30" spans="1:2">
      <c r="A30">
        <v>162.66</v>
      </c>
      <c r="B30">
        <v>761.16</v>
      </c>
    </row>
    <row r="31" spans="1:2">
      <c r="A31">
        <v>0</v>
      </c>
      <c r="B31">
        <v>700</v>
      </c>
    </row>
    <row r="32" spans="1:2">
      <c r="A32">
        <v>58.6</v>
      </c>
      <c r="B32">
        <v>162.66</v>
      </c>
    </row>
    <row r="33" spans="1:2">
      <c r="A33">
        <v>105</v>
      </c>
      <c r="B33">
        <v>0</v>
      </c>
    </row>
    <row r="34" spans="1:2">
      <c r="A34">
        <v>0</v>
      </c>
      <c r="B34">
        <v>0</v>
      </c>
    </row>
    <row r="35" spans="1:2">
      <c r="A35">
        <v>633.32000000000005</v>
      </c>
      <c r="B35">
        <v>0</v>
      </c>
    </row>
    <row r="36" spans="1:2">
      <c r="A36">
        <v>3021.07</v>
      </c>
      <c r="B36">
        <v>0</v>
      </c>
    </row>
    <row r="37" spans="1:2">
      <c r="A37">
        <v>132.16999999999999</v>
      </c>
      <c r="B37">
        <v>0</v>
      </c>
    </row>
    <row r="38" spans="1:2">
      <c r="A38">
        <v>100</v>
      </c>
      <c r="B38">
        <v>0</v>
      </c>
    </row>
    <row r="39" spans="1:2">
      <c r="A39">
        <v>540.36</v>
      </c>
      <c r="B39">
        <v>0</v>
      </c>
    </row>
    <row r="40" spans="1:2">
      <c r="A40">
        <v>93.54</v>
      </c>
    </row>
    <row r="41" spans="1:2">
      <c r="A41">
        <v>650</v>
      </c>
    </row>
    <row r="42" spans="1:2">
      <c r="A4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2020</vt:lpstr>
      <vt:lpstr>Hoja1</vt:lpstr>
    </vt:vector>
  </TitlesOfParts>
  <Company>UPV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Navarro</dc:creator>
  <cp:lastModifiedBy>Arturo Navarro</cp:lastModifiedBy>
  <dcterms:created xsi:type="dcterms:W3CDTF">2019-11-04T17:03:34Z</dcterms:created>
  <dcterms:modified xsi:type="dcterms:W3CDTF">2020-07-06T08:10:40Z</dcterms:modified>
</cp:coreProperties>
</file>