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550" windowHeight="4035" activeTab="1"/>
  </bookViews>
  <sheets>
    <sheet name="Presupuestos" sheetId="1" r:id="rId1"/>
    <sheet name="Presup comparado" sheetId="4" r:id="rId2"/>
  </sheets>
  <calcPr calcId="124519"/>
</workbook>
</file>

<file path=xl/calcChain.xml><?xml version="1.0" encoding="utf-8"?>
<calcChain xmlns="http://schemas.openxmlformats.org/spreadsheetml/2006/main">
  <c r="F309" i="1"/>
  <c r="F94"/>
  <c r="F56"/>
  <c r="F17"/>
  <c r="D25" i="4" l="1"/>
  <c r="D24"/>
  <c r="D23"/>
  <c r="B25"/>
  <c r="B24"/>
  <c r="B23"/>
  <c r="F461" i="1" l="1"/>
  <c r="F492" l="1"/>
  <c r="F484"/>
  <c r="F490"/>
  <c r="F421"/>
  <c r="F404"/>
  <c r="F396"/>
  <c r="F392"/>
  <c r="F387"/>
  <c r="F325"/>
  <c r="F296"/>
  <c r="F275"/>
  <c r="F167"/>
  <c r="F166" s="1"/>
  <c r="F159"/>
  <c r="F140"/>
  <c r="F104"/>
  <c r="F102"/>
  <c r="F465"/>
  <c r="F460" s="1"/>
  <c r="F454"/>
  <c r="F451" s="1"/>
  <c r="F381"/>
  <c r="F373"/>
  <c r="F370" s="1"/>
  <c r="F320"/>
  <c r="F317"/>
  <c r="F268"/>
  <c r="F261"/>
  <c r="F256"/>
  <c r="F254"/>
  <c r="F157"/>
  <c r="F150"/>
  <c r="F146"/>
  <c r="F129"/>
  <c r="F87"/>
  <c r="F82"/>
  <c r="F43"/>
  <c r="F40"/>
  <c r="F35"/>
  <c r="F29"/>
  <c r="F16"/>
  <c r="F5"/>
  <c r="F4" s="1"/>
  <c r="F93" l="1"/>
  <c r="F380"/>
  <c r="F483"/>
  <c r="F481" s="1"/>
  <c r="F253"/>
  <c r="F165" s="1"/>
  <c r="F28"/>
  <c r="F3" s="1"/>
  <c r="F55"/>
  <c r="F260"/>
  <c r="F139"/>
  <c r="F92" l="1"/>
  <c r="F512" s="1"/>
  <c r="F507"/>
  <c r="F259"/>
  <c r="F472" l="1"/>
  <c r="F508" s="1"/>
  <c r="F510" s="1"/>
  <c r="F513"/>
  <c r="F514" s="1"/>
</calcChain>
</file>

<file path=xl/comments1.xml><?xml version="1.0" encoding="utf-8"?>
<comments xmlns="http://schemas.openxmlformats.org/spreadsheetml/2006/main">
  <authors>
    <author>Gerencia</author>
    <author>Administracion-ftcv</author>
  </authors>
  <commentList>
    <comment ref="B31" authorId="0">
      <text>
        <r>
          <rPr>
            <b/>
            <sz val="9"/>
            <color indexed="81"/>
            <rFont val="Tahoma"/>
            <family val="2"/>
          </rPr>
          <t>Gerencia:</t>
        </r>
        <r>
          <rPr>
            <sz val="9"/>
            <color indexed="81"/>
            <rFont val="Tahoma"/>
            <family val="2"/>
          </rPr>
          <t xml:space="preserve">
Previsión para 2 cursos de Nivel I y 1 de Nivel III</t>
        </r>
      </text>
    </comment>
    <comment ref="B291" authorId="1">
      <text>
        <r>
          <rPr>
            <b/>
            <sz val="9"/>
            <color indexed="81"/>
            <rFont val="Tahoma"/>
            <family val="2"/>
          </rPr>
          <t>Administracion-ftcv:</t>
        </r>
        <r>
          <rPr>
            <sz val="9"/>
            <color indexed="81"/>
            <rFont val="Tahoma"/>
            <family val="2"/>
          </rPr>
          <t xml:space="preserve">
Cptos. Autonómicos</t>
        </r>
      </text>
    </comment>
    <comment ref="B338" authorId="0">
      <text>
        <r>
          <rPr>
            <b/>
            <sz val="9"/>
            <color indexed="81"/>
            <rFont val="Tahoma"/>
            <family val="2"/>
          </rPr>
          <t>Gerencia:</t>
        </r>
        <r>
          <rPr>
            <sz val="9"/>
            <color indexed="81"/>
            <rFont val="Tahoma"/>
            <family val="2"/>
          </rPr>
          <t xml:space="preserve">
Incluidois en otra cuenta</t>
        </r>
      </text>
    </comment>
    <comment ref="B398" authorId="0">
      <text>
        <r>
          <rPr>
            <b/>
            <sz val="9"/>
            <color indexed="81"/>
            <rFont val="Tahoma"/>
            <family val="2"/>
          </rPr>
          <t>Gerencia:</t>
        </r>
        <r>
          <rPr>
            <sz val="9"/>
            <color indexed="81"/>
            <rFont val="Tahoma"/>
            <family val="2"/>
          </rPr>
          <t xml:space="preserve">
No hay contrapartida de deportistas</t>
        </r>
      </text>
    </comment>
  </commentList>
</comments>
</file>

<file path=xl/sharedStrings.xml><?xml version="1.0" encoding="utf-8"?>
<sst xmlns="http://schemas.openxmlformats.org/spreadsheetml/2006/main" count="539" uniqueCount="518">
  <si>
    <t>Presupuesto</t>
  </si>
  <si>
    <t>1. Importe neto de la cifra de negocios.</t>
  </si>
  <si>
    <t>a) Ingresos federativos</t>
  </si>
  <si>
    <t>701 INGRESOS POR LICENCIAS FEDERATIVAS</t>
  </si>
  <si>
    <t>1 701.0.0000 LICENCIAS FEDERADOS CLUBS</t>
  </si>
  <si>
    <t>2 701.0.0001 LICENCIAS 1 DIA</t>
  </si>
  <si>
    <t>3 701.0.0002 LICENCIAS FEDERADOS INDEPENDIENTES</t>
  </si>
  <si>
    <t>4 701.0.0003 LICENCIA JUEGOS DEPORTIVOS</t>
  </si>
  <si>
    <t>5 701.0.0004 LICENCIAS JUECES Y TECNICOS</t>
  </si>
  <si>
    <t>6 701.0.0006 LICENCIA 1 DIA ESCOLAR</t>
  </si>
  <si>
    <t>7 701.0.0007 LICENCIA ESCOLAR (HABILITACIÓN)</t>
  </si>
  <si>
    <t>702 INGRESOS POR CUOTAS DE CLUBES Y OTRAS ASOC. DEPORTIVAS</t>
  </si>
  <si>
    <t>1 702.0.0000 CUOTAS CLUBES Y ORGANIZADORES</t>
  </si>
  <si>
    <t>2 702.0.0001 CUOTAS AFILIACION Y LICENCIA CLUBES</t>
  </si>
  <si>
    <t>b) Ventas</t>
  </si>
  <si>
    <t>700 INGRESOS POR VENTAS DE EXISTENCIAS</t>
  </si>
  <si>
    <t>1 700.0.0001 VENTA GORROS DE NATACIÓN</t>
  </si>
  <si>
    <t>2 700.0.0002 VENTA DORSALES</t>
  </si>
  <si>
    <t>3 700.0.0003 VENTA DE CHIPS</t>
  </si>
  <si>
    <t>4 700.0.0004 VENTA VELCROS</t>
  </si>
  <si>
    <t>5 700.0.0005 VENTA MULTI-DORSALES</t>
  </si>
  <si>
    <t>6 700.0.0006 VENTA CINTA META</t>
  </si>
  <si>
    <t>8 700.0.0008 VENTA GYMSACK</t>
  </si>
  <si>
    <t>9 700.0.0009 VENTA CAMISETAS TECNICAS</t>
  </si>
  <si>
    <t>c) Otros ingresos</t>
  </si>
  <si>
    <t>703 INGRESOS POR ACTIVIDADES DOCENTES</t>
  </si>
  <si>
    <t>1 703.0.0001 INSCRIPCIONES CURSO CAMPUS ESCUELA DE VERANO</t>
  </si>
  <si>
    <t>2 703.0.0002 INSCRIPCIONES CURSO ENTRENADOR NIVEL I Y II</t>
  </si>
  <si>
    <t>3 703.0.0003 INSCRIPCIONES JORNADAS TECNICAS</t>
  </si>
  <si>
    <t>4 703.0.0005 CURSO OFICIALES</t>
  </si>
  <si>
    <t>704 INGRESOS POR PUBLICIDAD E IMAGEN</t>
  </si>
  <si>
    <t>1 704.0.0006 INGRESOS ESPACIOS EXPO VALENCIA TRIATLON</t>
  </si>
  <si>
    <t>2 704.0.0008 INGRESOS PATROCINIO VALENCIA TRIATLON</t>
  </si>
  <si>
    <t>3 704.0.0011 INGRESOS PATROCINIO ALICANTE TRIATLON</t>
  </si>
  <si>
    <t>4 704.0.0012 INGRESOS ESPACIOS EXPO ICAN GANDIA</t>
  </si>
  <si>
    <t>708 DEVOLUCION Y RAPPELS VENTAS</t>
  </si>
  <si>
    <t>1 708.0.0001 DTO. COMPENSACIÓN LICENCIA UN DÍA</t>
  </si>
  <si>
    <t>1 708,0,0002 COMPENSACION GESTION CHIPS POR TPV</t>
  </si>
  <si>
    <t>709 OTROS INGRESOS</t>
  </si>
  <si>
    <t>1 709.0.0001 ING. REVISIONES MEDICAS</t>
  </si>
  <si>
    <t>2 709.0.0002 INGRESOS DIVERSOS MATERIAL DEPORTIVO</t>
  </si>
  <si>
    <t>3 709.0.0003 INGRESOS DEPORTISTAS CAR</t>
  </si>
  <si>
    <t>4 709.0.0006 INGRESOS OPERACIONES TPV</t>
  </si>
  <si>
    <t>5 709.0.0004 OTROS INGRESOS</t>
  </si>
  <si>
    <t>2. Variación de existencias de productos terminados y en curso de fabricación.</t>
  </si>
  <si>
    <t>710 VARIACIÓN DE EXISTENCIAS DE PROD. CURSO</t>
  </si>
  <si>
    <t>1 710.0.0000 VARIACION EXISTENCIAS MATERIAL DEPORTIVO</t>
  </si>
  <si>
    <t>3. Trabajos realizados por la empresa para su activo.</t>
  </si>
  <si>
    <t>4. Aprovisionamientos.</t>
  </si>
  <si>
    <t>600 COMPRAS DE MATERIAL DEPORTIVO</t>
  </si>
  <si>
    <t>1 600.0.0002 CHIPS BLANCOS - ALQUILER</t>
  </si>
  <si>
    <t>2 600.0.0003 TROFEOS CPTOS. AUTONOMICOS</t>
  </si>
  <si>
    <t>4 600.0.0005 TROFEOS JJDD</t>
  </si>
  <si>
    <t>5 600.0.0007 MATERIAL INFORMATICO/CRONO PRUEBAS</t>
  </si>
  <si>
    <t>6 600.0.0009 EQUIPACIONES OFICIALES</t>
  </si>
  <si>
    <t>7 600.0.0010 EQUIPACIÓN GRUPO TECNIFICACION</t>
  </si>
  <si>
    <t>8 600.0.0011 ARCO HINCHABLE PERSONALIZADO Y GASTOS</t>
  </si>
  <si>
    <t>9 600.0.0012 PANCARTAS ARCO META</t>
  </si>
  <si>
    <t>10 600.0.0014 EQUIPACION CRONOMETRAJE E INFORMATICOS</t>
  </si>
  <si>
    <t>11 600.0.0017 TROFEOS GALA</t>
  </si>
  <si>
    <t>12 600.0.0020 CINTAS DE META</t>
  </si>
  <si>
    <t>13 600.0.0021 EQUIPACION SELECCION AUTONOMICA</t>
  </si>
  <si>
    <t>14 600.0.0024 MATERIAL COMPETICION (PRECINTO, BRIDAS...)</t>
  </si>
  <si>
    <t>16 600.0.0045 DORSAL UNICO</t>
  </si>
  <si>
    <t>17 600.0.0051 EQUIPACION SELECCION ESCOLAR</t>
  </si>
  <si>
    <t>1 600.0.0001 MATERIAL JUECES</t>
  </si>
  <si>
    <t>5 600.0.0050 IMPERDIBLES</t>
  </si>
  <si>
    <t>8 600.0.0061 EQUIPACIONES ESPORT A L'ESCOLA</t>
  </si>
  <si>
    <t>COMPRAS MATERIAL ESPORT A L'ESCOLA +1 (1 SEMESTRE)</t>
  </si>
  <si>
    <t>COMPRAS MATERIAL ESPORT A L'ESCOLA +1 (2 TRIMESTRE)</t>
  </si>
  <si>
    <t>9 600.0.0062 MATERIAL ALMACEN</t>
  </si>
  <si>
    <t>601 COMPRAS DE BIENES DESTINADO A LA VENTA</t>
  </si>
  <si>
    <t>1 601.0.0001 CHIPS AMARILLOS - VENTA</t>
  </si>
  <si>
    <t>2 601.0.0002 GORROS NATACION</t>
  </si>
  <si>
    <t>3 601.0.0003 DORSALES</t>
  </si>
  <si>
    <t>4 601.0.0006 VELCROS PARA CHIP</t>
  </si>
  <si>
    <t>610 VARIACIÓN DE EXISTENCIAS DE MATERIAL DEPORTIVO</t>
  </si>
  <si>
    <t>1 610.0.0000 VARIACIÓN DE EXISTENCIAS DE MATERIAL DEPORTIVO</t>
  </si>
  <si>
    <t>693.1 PÉRDIDAS POR DETERIORO DE MERCADERÍAS</t>
  </si>
  <si>
    <t>1 693.1.0000 PÉRDIDAS POR CHIPS AMARILLOS</t>
  </si>
  <si>
    <t>2 693.1.0001 PERDIDAS POR GORROS</t>
  </si>
  <si>
    <t>5. Otros ingresos de la actividad</t>
  </si>
  <si>
    <t>a) Ingresos accesorios y otros ingresos de gestion corriente</t>
  </si>
  <si>
    <t>752 INGRESOS POR ARRENDAMIENTOS</t>
  </si>
  <si>
    <t>1 752.0.0001 ALQUILER BOXES Y MOQUETA</t>
  </si>
  <si>
    <t>2 752.0.0002 ALQUILER ARCO DE META</t>
  </si>
  <si>
    <t>3 752.0.0003 ALQUILER DE RELOJ</t>
  </si>
  <si>
    <t>4 752.0.0004 ALQUILER CHIPS</t>
  </si>
  <si>
    <t>7 752.0.0007 ARCO Y RELOJ DE META (ALQ.)</t>
  </si>
  <si>
    <t>8 752.0.0008 ALQUILER CONOS</t>
  </si>
  <si>
    <t>758 INGRESOS POR ORGANIZACION DE ACONTECIMIENTOS DEPORTIVOS</t>
  </si>
  <si>
    <t>1 758.0.0001 INGRESOS POR ARBITRAJE</t>
  </si>
  <si>
    <t>2 758.0.0002 SEGURO R.C. ORGANIZADORES</t>
  </si>
  <si>
    <t>3 758.0.0003 INGRESOS INFORMÁTICA ADULTOS</t>
  </si>
  <si>
    <t>4 758.0.0004 INGRESOS INFORMÁTICA MENORES</t>
  </si>
  <si>
    <t>5 758.0.0005 ING. SEGURO VOLUNTARIOS</t>
  </si>
  <si>
    <t>8 758.0.0011 CHIPS PERDIDOS</t>
  </si>
  <si>
    <t>9 758.0.0012 MEGAFONIA</t>
  </si>
  <si>
    <t>10 758.0.0015 INSCRIPCIONES TRIATLON VALENCIA</t>
  </si>
  <si>
    <t>11 758.0.0018 INSCRIPCIONES DUATLON CHESTE</t>
  </si>
  <si>
    <t>14 758.0.0022 INGRESO REPERC.TASA USO EMBALSES</t>
  </si>
  <si>
    <t>15 758.0.0025 INGRESOS TRI VALENCIA 113</t>
  </si>
  <si>
    <t>16 758.0.0026 PROYECTOS TECNICOS ACONT.DVOS</t>
  </si>
  <si>
    <t>17 758.0.0027 INGRESOS ICAN GANDIA</t>
  </si>
  <si>
    <t>19 758.0.0029 INGRESOS ALICANTE TRIATLÓN</t>
  </si>
  <si>
    <t>21 758.0.0031 INGRESOS INSCRIPCIONES ALMENARA</t>
  </si>
  <si>
    <t>22 758.0.0032 INGRESOS TRIATLON OROPESA</t>
  </si>
  <si>
    <t>1 758.0.0006 TROFEOS SOLIC.POR ORGANIZADORES</t>
  </si>
  <si>
    <t>2 758.0.0007 MATERIAL COMPETICIÓN (PRECINTO, BRIDAS...)</t>
  </si>
  <si>
    <t>9 758.0.0033 INGRESOS TRIATLON CASTELLON</t>
  </si>
  <si>
    <t>759 INGRESOS POR SERVICIOS DIVERSOS</t>
  </si>
  <si>
    <t>2 759.0.0005 PERSONAL APOYO DE EVENTOS</t>
  </si>
  <si>
    <t>3 759.0.0012 ALQ. ESTRUCTURA DUCHAS</t>
  </si>
  <si>
    <t>4 759.0.0013 TRANSPORTE Y MONTAJE ESTRUCT.DUCHAS</t>
  </si>
  <si>
    <t>5 759.0.0014 MONTAJE Y DESMONTAJE BOX</t>
  </si>
  <si>
    <t>5 759.0.0003 ESTAMPACIÓN GORROS</t>
  </si>
  <si>
    <t>2 759.0.0006 DISEÑO ACTO DE META PERSONALIZADO</t>
  </si>
  <si>
    <t>2 759.0.0009 TRANSPORTE Y MONTAJE ARCO META</t>
  </si>
  <si>
    <t>3 759.0.0008 INGRESOS POR MONTAJE DE DORSALES</t>
  </si>
  <si>
    <t>b) Subvenciones de explotación incorporadas al resultado del ejercicio</t>
  </si>
  <si>
    <t>740 SUBVENCIONES DE LA GENERALITAT VALENCIANA</t>
  </si>
  <si>
    <t xml:space="preserve">2 740.0.0002 SUBVENC. CONSELLERIA DE TRANSPARENCIA </t>
  </si>
  <si>
    <t>3 740.0.0007 CONSELLERIA DE TURISMO</t>
  </si>
  <si>
    <t>1 740.0.0001 DONACIONES TUVIDAENMETROYMEDIO</t>
  </si>
  <si>
    <t>741 SUBVENCIONES DE DIPUTACIONES PROVINCIALES</t>
  </si>
  <si>
    <t>1 741.0.0000 SUBVENCION DE DIPUTACION CASTELLON</t>
  </si>
  <si>
    <t>2 741.0.0002 SUBV. DIPUTACION DE ALICANTE</t>
  </si>
  <si>
    <t>3 741.0.0003 SUBVENCION DIPUTACION DE VALENCIA</t>
  </si>
  <si>
    <t>742 SUBVENCIONES MUNICIPALES</t>
  </si>
  <si>
    <t>1 742.0.0000 SUBVENCION VALENCIA TRIATLON (AYTO VALENCIA)</t>
  </si>
  <si>
    <t xml:space="preserve">  742.0.0005 SUBVENCION AYTO VALENCIA - VALENCIA 113</t>
  </si>
  <si>
    <t xml:space="preserve">   742.0.0001 SUBVENCION ALICANTE TRIATLON (AYUNT. DE ALICANTE)</t>
  </si>
  <si>
    <t xml:space="preserve">   742.0.0003 AYUNTAMIENTO DE OROPESA</t>
  </si>
  <si>
    <t>2 742.0.0002 SUBVENCION AYUNTAMIENTO VALENCIA - EXPO JOVE/EEDDMM2018</t>
  </si>
  <si>
    <t>743 SUBVENCIONES FEDERACION ESPAÑOLA DE TRIATLON</t>
  </si>
  <si>
    <t>1 743.0.0000 SUBVENC. D FED. DEP. ESPAÑOLA</t>
  </si>
  <si>
    <t>745 OTRAS SUBVENCIONES NO OFICIALES</t>
  </si>
  <si>
    <t>1 745.0.0000 SUBVENC. TRINIDAD ALFONSO FUNDAC</t>
  </si>
  <si>
    <t>2 745.0.0001 SUBVENCION CAIXA POPULAR</t>
  </si>
  <si>
    <t xml:space="preserve">3 745.0.0002 SUBVENCION AUNA CONSULTORS </t>
  </si>
  <si>
    <t>4 745.0.0003 VIALTERRA JJDD</t>
  </si>
  <si>
    <t>6. Gastos de personal.</t>
  </si>
  <si>
    <t>a) Sueldos, salarios y asimilados</t>
  </si>
  <si>
    <t>640 SUELDOS Y SALARIOS</t>
  </si>
  <si>
    <t>1 640.0.0001 NAVARRO BONDIA ARTURO</t>
  </si>
  <si>
    <t>3 640.0.0004 MIGUEL SANZ GUTIERREZ</t>
  </si>
  <si>
    <t>ADRIAN PÉRIS (TECNIFICACIÓN)</t>
  </si>
  <si>
    <t>SANTIAGO MARTÍNEZ (TECNIFICACIÓN)</t>
  </si>
  <si>
    <t>4 640.0.0005 HUESA MORENO VANESSA</t>
  </si>
  <si>
    <t>5 640.0.0006 DIAZ COBOS DESAMPARADOS</t>
  </si>
  <si>
    <t>7 640.0.0008 PIQUERAS LOSILLA, DIEGO</t>
  </si>
  <si>
    <t>11 640.0.0012 REDONDO MARTINEZ PALOMA</t>
  </si>
  <si>
    <t>22 640.0.0024 PELAEZ FERRANDO, SANTIAGO</t>
  </si>
  <si>
    <t>25 640.0.0027 ORTEGA IZQUIERDO, MARIA JOSE</t>
  </si>
  <si>
    <t>32 640.0.0034 JORDA SOROLLA, JORGE JUAN</t>
  </si>
  <si>
    <t>35 640.0.0037 REDONDO MARTINEZ RAFAEL</t>
  </si>
  <si>
    <t>40 640.0.0042 GIMENO MARTIN JAVIER</t>
  </si>
  <si>
    <t>41 640.0.0043 MAÑAS ORTIZ, CRISTIAN</t>
  </si>
  <si>
    <t>42 640.0.0044 ESCRIBANO DUAL, CHRISTIAN</t>
  </si>
  <si>
    <t>44 640.0.0046 GRIMALTOS, VICENT</t>
  </si>
  <si>
    <t>46 640.0.0049 NOGUERA FAUS, ANTONIO</t>
  </si>
  <si>
    <t>47 640.0.0050 GARCIA RAMOS, JAVIER</t>
  </si>
  <si>
    <t>48 640.0.0051 MATALI, IVAN</t>
  </si>
  <si>
    <t>49 640.0.0052 JUAN RODRIGUEZ, JOSE LUIS</t>
  </si>
  <si>
    <t>51 640.0.0055 MARZO, JAVIER</t>
  </si>
  <si>
    <t>52 640.0.0056 MILLAN NAVARRO, CARLOS</t>
  </si>
  <si>
    <t>55 640.0.0059 SORIA SAN PEDRO, MIGUEL JOSE</t>
  </si>
  <si>
    <t>58 640.0.0062 MOLINA GARCIA, ARTURO</t>
  </si>
  <si>
    <t>59 640.0.0063 SANCHIS TONDA, JAVIER</t>
  </si>
  <si>
    <t>60 640.0.0100 GOMEZ GOMEZ ALEJANDRO</t>
  </si>
  <si>
    <t>61 640.0.0102 SOLANA SANCHEZ, JOSE ANTONIO</t>
  </si>
  <si>
    <t>62 640.0.0105 ALBIÑANA, DAVINIA</t>
  </si>
  <si>
    <t>63 640.0.0106 SELLES PEREZ SERGIO</t>
  </si>
  <si>
    <t>65 640.0.0109 PEÑA PELLICER, FRANCISCO CAMILO</t>
  </si>
  <si>
    <t>OTROS GASTOS CURSO NIVEL III POR DOCENCIA ON LINE</t>
  </si>
  <si>
    <t>69 640.0.0119 PROFESORES CURSO ENTRENADORES NI y II</t>
  </si>
  <si>
    <t>DESPLAZAMIENTO Y MANUTENCIÓN PROFESORES CURSOS ENTRENADORES</t>
  </si>
  <si>
    <t>71 640.0.0121 COGOLLOS SOSPEDRA, NIEVES</t>
  </si>
  <si>
    <t>74 640.0.0124 RUIZ SANCHEZ, DAVID</t>
  </si>
  <si>
    <t>75 640.0.0125 LLEVATA TELLO, DIEGO</t>
  </si>
  <si>
    <t>76 640.0.0126 LLORENS RUIZ, ADRIAN</t>
  </si>
  <si>
    <t>77 640.0.0127 SHIRAISHI LATORRES, HARUKI</t>
  </si>
  <si>
    <t>79 640.0.0129 COBO CEBRIAN, HECTOR</t>
  </si>
  <si>
    <t>80 640.0.0130 MARCO MOLEON, JORDI</t>
  </si>
  <si>
    <t>83 640.0.0133 GARCIA ESCUDERO, OSCAR</t>
  </si>
  <si>
    <t>85 640.0.0135 GARCIA MORENO, MAR</t>
  </si>
  <si>
    <t xml:space="preserve">     640.0.0394 SAIZ MEDIE, RICARDO</t>
  </si>
  <si>
    <t xml:space="preserve">     640.0.0395 ALCALA GIMENO, ALBERTO</t>
  </si>
  <si>
    <t xml:space="preserve">     640.0.0396 SARRIA TORO, ANDRES FELIPE</t>
  </si>
  <si>
    <t xml:space="preserve">     640.0.0397 VEGA ORTEGA, ECHEDEY</t>
  </si>
  <si>
    <t xml:space="preserve">     640.0.0398 CARVAJAL CADAVID, JHON ALEXANDER</t>
  </si>
  <si>
    <t xml:space="preserve">     640.0.0399 REYES RUIZ, JAVIER</t>
  </si>
  <si>
    <t xml:space="preserve">     640.0.0400 REBENAQUE GALVEZ, SHEILA</t>
  </si>
  <si>
    <t xml:space="preserve">     640.0.0401 LACOMBA ALBERT, OSCAR</t>
  </si>
  <si>
    <t xml:space="preserve">     640.0.0402 FRANCH RAMIREZ, ALEXIS</t>
  </si>
  <si>
    <t xml:space="preserve">     640.0.0403 CABEZA FELIP, VICENT</t>
  </si>
  <si>
    <t xml:space="preserve">     640.0.0404 GARCIA BATALLER, ALBERTO</t>
  </si>
  <si>
    <t xml:space="preserve">     640.0.0405 ROS MOYA, CRISTINA</t>
  </si>
  <si>
    <t xml:space="preserve">     640.0.0406 JOSE RAMON BOTELLA CAÑIZARES</t>
  </si>
  <si>
    <t xml:space="preserve">     640.0.0407 JESUS JIMENEZ FUEYO</t>
  </si>
  <si>
    <t xml:space="preserve">     640.0.0408 JOAN BLASCO CAMBRA</t>
  </si>
  <si>
    <t xml:space="preserve">    640.0.0409 MONTADORES VALENCIA TRIATLON</t>
  </si>
  <si>
    <t xml:space="preserve">    640.0.0410 RESPONSABLES VALENCIA TRIATLON</t>
  </si>
  <si>
    <t xml:space="preserve">    640.0.0411 ADJUNTOS VALENCIA TRIATLON</t>
  </si>
  <si>
    <t xml:space="preserve">    640.0.0412 SUELDOS TRIATLON OROPESA</t>
  </si>
  <si>
    <t xml:space="preserve">    640.0.0415 SUELDOS ALICANTE TRIATLON</t>
  </si>
  <si>
    <t xml:space="preserve">    640.0.0416 SUELDOS ICAN GANDIA</t>
  </si>
  <si>
    <t xml:space="preserve">    640.0.0417 ANDRES COLLADO, JOSE</t>
  </si>
  <si>
    <t xml:space="preserve">    640.0.0418 ONANDIA BIECO, ADRIAN</t>
  </si>
  <si>
    <t xml:space="preserve">    640.0.0419 PASCUAL SALES, JORDI</t>
  </si>
  <si>
    <t>JAVIER QUIROS - VOLUNTARIADO</t>
  </si>
  <si>
    <t>OTROS MONITORES ESPORT A L'ESCOLA + 1</t>
  </si>
  <si>
    <t>ADRIAN NUÑEZ</t>
  </si>
  <si>
    <t>JOSE AGUIRRE CANO</t>
  </si>
  <si>
    <t>641 INDEMNIZACIONES</t>
  </si>
  <si>
    <t>1 641.0.0000 INDEMNIZACIONES</t>
  </si>
  <si>
    <t>b) Cargas sociales</t>
  </si>
  <si>
    <t>642 SEGURIDAD SOCIAL A CARGO DE LA EMPRESA</t>
  </si>
  <si>
    <t>1 642.0.0000 SEGURIDAD SOCIAL A C/ENTIDAD</t>
  </si>
  <si>
    <t>649 OTROS GASTOS SOCIALES</t>
  </si>
  <si>
    <t>1 649.0.0001 PREVENCION</t>
  </si>
  <si>
    <t>2 649.0.0002 FORMACION CONTINUA TRABAJADORES</t>
  </si>
  <si>
    <t>7. Otros gastos de la actividad.</t>
  </si>
  <si>
    <t>a) Servicios exteriores</t>
  </si>
  <si>
    <t>621 ARRENDAMIENTOS Y CÁNONES</t>
  </si>
  <si>
    <t>1 621.0.0005 RENTING BBVA-IMPRESORA</t>
  </si>
  <si>
    <t>2 621.0.0010 ALQ. EQUIPOS CRONOMETRAJE Y CHIPS</t>
  </si>
  <si>
    <t>3 621.0.0013 ALQUILER NAVE</t>
  </si>
  <si>
    <t>4 621.0.0015 ALQ. VEHICULO AD01 (MONT/DESM)</t>
  </si>
  <si>
    <t>5 621.0.0016 ALQ. VEHICULO AD02 (CRONO)</t>
  </si>
  <si>
    <t>1 621.0.0001 ALQUILER VEHICULOS</t>
  </si>
  <si>
    <t>622 REPARACIONES Y CONSERVACIÓN</t>
  </si>
  <si>
    <t>1 622.0.0001 REP. Y MTMTO. EN OFICINA</t>
  </si>
  <si>
    <t>2 622.0.0003 GASTOS FURGO</t>
  </si>
  <si>
    <t>4 622.0.0005 RETIRADA Y TRATAMIENTO DE RESIDUOS (PAPEL Y CARTON)</t>
  </si>
  <si>
    <t>5 622.0.0006 REPARACIONES MATERIAL COMPETICIONES</t>
  </si>
  <si>
    <t xml:space="preserve">     622.0.0008 MANTENIMIENTO REMOLQUE</t>
  </si>
  <si>
    <t>6 622.0.0007 MANTENIMIENTO BARCA</t>
  </si>
  <si>
    <t>623 SERVICIOS DE PROFESIONALES INDEPENDIENT.</t>
  </si>
  <si>
    <t>1 623.0.0001 ASESORÍA FISCAL Y CONTABLE</t>
  </si>
  <si>
    <t>PROTECCIÓN DE DATOS (nuevo reglamento europeo)</t>
  </si>
  <si>
    <t>SISTEMA FICHAJE PERSONAL</t>
  </si>
  <si>
    <t xml:space="preserve">2 623.0.0002 PROV. GTO. AUDITORIA </t>
  </si>
  <si>
    <t xml:space="preserve">   623.0.0009 GASTOS NOTARIA</t>
  </si>
  <si>
    <t xml:space="preserve">   623.0.0007 DOCENTES ESPORT A L'ESCOLA (AUTÓNOMOS)</t>
  </si>
  <si>
    <t>3 623.1.0001 REVISIONES MEDICAS</t>
  </si>
  <si>
    <t>4 623.1.0002 REVISIONES MEDICAS TC</t>
  </si>
  <si>
    <t>5 623.3.0001 ARBITROS Y JUECES ADULTOS</t>
  </si>
  <si>
    <t>6 623.3.0002 ARBITROS Y JUECES MENORES</t>
  </si>
  <si>
    <t>2 623.4.0001 TECNICOS PROGRAMA TECNIFICACION</t>
  </si>
  <si>
    <t xml:space="preserve">   623.4.0002 NUTRICIONISTA TECNIFICACION </t>
  </si>
  <si>
    <t xml:space="preserve">   623.4.0003 FISIOTERAPEUTA TECNIFICACION</t>
  </si>
  <si>
    <t>NURIA COLOMER FERRER (VÍDEOS)</t>
  </si>
  <si>
    <t>KUOMBO COMUNICACIÓN (MED TRI)</t>
  </si>
  <si>
    <t>3 623.5.0001 SPEAKER</t>
  </si>
  <si>
    <t>624 TRANSPORTES</t>
  </si>
  <si>
    <t>1 624.0.0001 MENSAJERIA - ENVIOS</t>
  </si>
  <si>
    <t>625 PRIMAS DE SEGUROS</t>
  </si>
  <si>
    <t>1 625.0.0001 PRIMAS SEGURO ACCIDENTES</t>
  </si>
  <si>
    <t>2 625.0.0002 PRIMA SEGUROS RC</t>
  </si>
  <si>
    <t>3 625.0.0004 PRIMA SEGURO VEHICULO 9593GGZ</t>
  </si>
  <si>
    <t>4 625.0.0005 SEGURO VOLUNTARIOS</t>
  </si>
  <si>
    <t>5 625.0.0006 SEGURO OFICINA</t>
  </si>
  <si>
    <t>6 625.0.0008 SEGURO PROTECCION JURIDICA</t>
  </si>
  <si>
    <t>7 625.0.0011 PRIMA SEGURO VEHICULO 6868JMV</t>
  </si>
  <si>
    <t>8 625.0.0012 PRIMA SEGURO RC DIRECTIVOS</t>
  </si>
  <si>
    <t>9 625.0.0013 PRIMA SEGURO SEGURIDAD</t>
  </si>
  <si>
    <t>10 625.0.0015 SEGURO LANCHA</t>
  </si>
  <si>
    <t>11 625.0.0016 SEGUROS ACCIDENTES CURSO ENTRENADORES</t>
  </si>
  <si>
    <t>4 625.0.0014 PRIMAS SEGURO RC COLEGIO INGENIEROS</t>
  </si>
  <si>
    <t>626 SERVICIOS BANCARIOS Y SIMILARES</t>
  </si>
  <si>
    <t>1 626.0.0001 SERVICIOS BANCARIOS COMISIONES ANTICIPO CONFIRMING</t>
  </si>
  <si>
    <t>3 626.0.0003 SERVICIOS BANCARIOS CAIXA POPULAR</t>
  </si>
  <si>
    <t>4 626.0.0005 SERVICIOS BANCARIOS CAIXA POP. LICENCIAS</t>
  </si>
  <si>
    <t>6 626.0.0009 SERVICIOS BANCARIOS INSCRIPCIONES</t>
  </si>
  <si>
    <t>7 626.0.0010 SERVICIOS BANCARIOS CAIXA POP. VALTRI</t>
  </si>
  <si>
    <t>8 626.0.0011 SERVICIOS BANCARIOS PRESTAMO CAIXA POP. JUNIO 15</t>
  </si>
  <si>
    <t>9 626.0.0013 SERVICIOS BANCARIOS DESCUENTOS DE EFECTOS</t>
  </si>
  <si>
    <t>627 PUBLICIDAD Y PROPAGANDA</t>
  </si>
  <si>
    <t>627.0.0001 COMUNICACIÓN Y MARKETING - NEWSLETTER</t>
  </si>
  <si>
    <t>627.0.0002 COMUNICACION Y MARKETING MEDITERRANEA TRIATLON</t>
  </si>
  <si>
    <t>628 SUMINISTROS</t>
  </si>
  <si>
    <t>1 628.0.0001 TELÉFONO FIJO E INTERNET</t>
  </si>
  <si>
    <t>2 628.0.0002 TELÉFONO MÓVIL</t>
  </si>
  <si>
    <t>3 628.0.0003 SUMNISTRO DE AGUAS DE VALENCIA</t>
  </si>
  <si>
    <t>4 628.0.0005 ELECTRICIDAD OFICINA Y NAVE</t>
  </si>
  <si>
    <t>629 OTROS SERVICIOS</t>
  </si>
  <si>
    <t>1 629.0.0000 SERVICIOS WEB-GESTION,MTMTO.</t>
  </si>
  <si>
    <t>2 629.0.0001 JORNADAS / ACTIVIDADES RESPONSABILIDAD SOCIAL</t>
  </si>
  <si>
    <t>3 629.0.0002 SEGURIDAD OFICINA Y ALMACEN</t>
  </si>
  <si>
    <t>4 629.0.0003 CORREOS (SELLOS, ENVIOS...)</t>
  </si>
  <si>
    <t>5 629.0.0005 AGUA OFICINA</t>
  </si>
  <si>
    <t>OTROS GASTOS MANUTENCIÓN OFICINA</t>
  </si>
  <si>
    <t>6 629.0.0008 INSCRIPC. UNIV. ALICANTE</t>
  </si>
  <si>
    <t>7 629.0.0010 GASTOS GALA FIN TEMPORADA</t>
  </si>
  <si>
    <t>8 629.0.0011 GASTOS JORNADAS TECNICAS</t>
  </si>
  <si>
    <t>9 629.0.0014 LIMPIEZA OFICINA</t>
  </si>
  <si>
    <t xml:space="preserve">10 629.0.0015 CONTROL/ANALISIS DOPAJE Y GASTOS </t>
  </si>
  <si>
    <t>12 629.0.0019 DESCUENTO FAMILIA NUMEROSA</t>
  </si>
  <si>
    <t>13 629.0.0020 GASTOS HONORARIOS CURSO DE ENTRENADORES</t>
  </si>
  <si>
    <t>14 629.0.0022 COPIAS DE LA MAQUINA (RICOH)</t>
  </si>
  <si>
    <t>15 629.0.0028 PROGRAMACION Y DESARROLLO SOFTWARE GF01</t>
  </si>
  <si>
    <t>16 629.0.0035 RENOVACION REGISTROS CONTABILIDAD (CONTASOL Y FACTUSOL)</t>
  </si>
  <si>
    <t>17 629.0.0099 OTROS GASTOS</t>
  </si>
  <si>
    <t xml:space="preserve">18 629.0.0100 MATERIAL CURSO OFICIALES </t>
  </si>
  <si>
    <t>20 629.0.0121 GASTOS TECNIFICACION TC02</t>
  </si>
  <si>
    <t>21 629.0.0129 COMBUSTIBLE ACTIVIDAD DEPORTIVA GENERAL AD01</t>
  </si>
  <si>
    <t xml:space="preserve">22 629.0.0136 CUOTAS ALARMA </t>
  </si>
  <si>
    <t>24 629.0.0140 MANUTENCION REUNIONES FEDE</t>
  </si>
  <si>
    <t>25 629.0.0143 GASTO 2ª FURGO - 6868JMV</t>
  </si>
  <si>
    <t>26 629.0.0144 GASTOS AUDITORIA</t>
  </si>
  <si>
    <t>28 629.0.0152 DIETAS PERSONAL FED</t>
  </si>
  <si>
    <t>29 629.0.1001 COMPRA MATERIAL DE OFICINA</t>
  </si>
  <si>
    <t>30 629.0.2002 COMBUSTIBLE CRONO</t>
  </si>
  <si>
    <t>31 629.0.2003 COMBUSTIBLE TECNIF. TC01</t>
  </si>
  <si>
    <t>32 629.0.0127 PARKING ACTIVIDADES ESCOLARES</t>
  </si>
  <si>
    <t>1 629.0.0012 LEGALIZACIÓN LIBROS ADMINISTRATIVOS</t>
  </si>
  <si>
    <t xml:space="preserve">   629.0.0156 ANTIVIRUS</t>
  </si>
  <si>
    <t>OTROS SERVICIOS CONTRATADOS PARA TECNIFICACIÓN</t>
  </si>
  <si>
    <t xml:space="preserve">   629.0.0155 GASTOS GUIA PARA LA CONDUCCION BICICLETA</t>
  </si>
  <si>
    <t>b) Tributos</t>
  </si>
  <si>
    <t>631 OTROS TRIBUTOS</t>
  </si>
  <si>
    <t>1 631.0.0001 OTROS TRIBUTOS</t>
  </si>
  <si>
    <t>634 AJUSTES NEG. EN LA IMPOSICIÓN INDIRECTA</t>
  </si>
  <si>
    <t>1 634.1.0000 AJUSTES NEGATIVOS IVA</t>
  </si>
  <si>
    <t>c) Pérdidas, deterioro y variación de provisiones por operaciones comerciales</t>
  </si>
  <si>
    <t>694 DOTACIÓN A LA PROVISIÓN PARA INSOLVENCIAS</t>
  </si>
  <si>
    <t>1 694.0.0000 DOTACIÓN A LA PROVISIÓN PARA INSOLVENCIAS</t>
  </si>
  <si>
    <t>794     PROVISION PARA INSOLVENCIAS APLICADA</t>
  </si>
  <si>
    <t xml:space="preserve">     794.0.0379 AW300 LEVANTE SL</t>
  </si>
  <si>
    <t>d) Otros gastos de gestión corriente</t>
  </si>
  <si>
    <t>652 SUBVENCIONES A ENTIDADES FEDERADAS</t>
  </si>
  <si>
    <t>1 652.0.0003 SUBVENCIONES LIGA DE CLUBES</t>
  </si>
  <si>
    <t>2 652.0.0007 SUBVENCION CIRCUITO DIPUTACION TRIATLON CASTELLON</t>
  </si>
  <si>
    <t>3 652.0.0012 SUBVENCIÓN RANKING ESCUELAS</t>
  </si>
  <si>
    <t>4 652.0.0013 SUBVENCIÓN CLUBES EMPREN ESPORT</t>
  </si>
  <si>
    <t>653 CUOTAS A ORGANISMOS NACIONALES E INTERNACIONALES DEPORTIVOS</t>
  </si>
  <si>
    <t>1 653.0.1001 CUOTA FETRI LICENCIAS DEPORTIVAS</t>
  </si>
  <si>
    <t>2 653.0.1003 CUOTA PLATAFORMA VOLUNTARIADO</t>
  </si>
  <si>
    <t>CUOTA CONFEDECOM</t>
  </si>
  <si>
    <t>CUOTA ASOC GESTORES DEPORTIVOS</t>
  </si>
  <si>
    <t>654 BECAS, PREMIOS Y SUBVENCIONES A DEPORTISTAS</t>
  </si>
  <si>
    <t>1 654.0.0001 BECAS, PREMIOS Y SUBVENCIONES A DEPORTIS</t>
  </si>
  <si>
    <t>2 654.0.2001 SUBVENCION PARTICIPACION CIRC.DIP.CASTELLON</t>
  </si>
  <si>
    <t>3 654.0.2004 SUBVENCION DEPORTISTAS DUCROSSEXTREMME</t>
  </si>
  <si>
    <t>655 GASTOS DE VIAJE DE DEPORTISTAS</t>
  </si>
  <si>
    <t>1 655.0.0002 GASTOS DEPORTISTAS SELECCIONES AUTONOMICAS</t>
  </si>
  <si>
    <t xml:space="preserve">2 655.0.0004 GASTOS CONCENTRACION CAR </t>
  </si>
  <si>
    <t>3 655.0.0005 GASTOS TECNIFICACION TC01</t>
  </si>
  <si>
    <t>4 655.0.0006 GASTOS CONCENTRACION ALICANTE</t>
  </si>
  <si>
    <t xml:space="preserve">5 655.0.0011 GASTOS SELECCION ESCOLAR </t>
  </si>
  <si>
    <t xml:space="preserve">6 655.0.0012 ENCUENTRO NACIONAL MENORES </t>
  </si>
  <si>
    <t>1 655.0.0001 AYUDA DESPLAZAMIENTO TECNIFICACION</t>
  </si>
  <si>
    <t>656 GASTOS DE VIAJE OTRO PERSONAL</t>
  </si>
  <si>
    <t>1 656.0.0001 GTOS. REPRESENTACION PRESIDENCIA</t>
  </si>
  <si>
    <t>2 656.0.0002 PEAJE OFICIALES AD03</t>
  </si>
  <si>
    <t>3 656.0.0003 PEAJE GF01</t>
  </si>
  <si>
    <t>4 656.0.0004 ALOJAMIENTO ARBITROS/JUECES</t>
  </si>
  <si>
    <t>5 656.0.0005 ALOJAMIENTO CRONOMETRAJE/INFORMATICO</t>
  </si>
  <si>
    <t>6 656.0.0006 DESPLAZAMIENTOS ASAMBLEISTAS/JUNTA Y GASTOS</t>
  </si>
  <si>
    <t>7 656.0.0007 DESPLAZAMIENTO PERSONAL FEDE</t>
  </si>
  <si>
    <t>8 656.0.0008 ACTIVIDADES ESCOLARES AD04</t>
  </si>
  <si>
    <t>9 656.0.0009 GASTOS REUNION ESCUELAS</t>
  </si>
  <si>
    <t>10 656.0.0010 PEAJES CRONO AD02</t>
  </si>
  <si>
    <t>13 656.0.0018 DESPLAZ.Y GTOS. COMITES Y COLAB. FEDE</t>
  </si>
  <si>
    <t>14 656.0.0019 MANUTENCION OFICIALES/JUECES</t>
  </si>
  <si>
    <t>15 656.0.0020 MANUTENCION CRONO/INFORMATICO</t>
  </si>
  <si>
    <t>17 656.0.0043 COMBUSTIBLE DT CHESTE TC02</t>
  </si>
  <si>
    <t>18 656.0.0044 ALOJAMIENTO/DIETAS CURSO OFICIALES</t>
  </si>
  <si>
    <t>658 GASTOS PARA ORGANIZ. DE ACONTEC. DEPORTIVOS</t>
  </si>
  <si>
    <t>1 658.0.0001 TASAS UTILIZACION EMBALSE</t>
  </si>
  <si>
    <t>2 658.0.0002 GASTOS MONTAJE Y DESMONTAJE</t>
  </si>
  <si>
    <t>2 658.0.0003 GASTOS TRIATLON DIVERTIDO</t>
  </si>
  <si>
    <t>3 658.0.0004 COMBUSTIBLE AD05</t>
  </si>
  <si>
    <t>4 658.0.0005 GASTOS VALENCIA TRIATLON</t>
  </si>
  <si>
    <t>MONTADORES, RESPONSABLES Y OTROS SERVICIOS VTRI-WC</t>
  </si>
  <si>
    <t>5 658.0.0007 GASTOS ICAN GANDIA</t>
  </si>
  <si>
    <t>6 658.0.0008 GASTOS DUCROSS EXTREMME</t>
  </si>
  <si>
    <t>7 658.0.0009 GASTOS DUATLON CHESTE</t>
  </si>
  <si>
    <t>8 658.0.0010 GASTOS CIRCUITO TRIATLON DIPUTAC.CASTELLON</t>
  </si>
  <si>
    <t>9 658.0.0013 GASTOS CAMPUS ESCOLAR TRIATLON</t>
  </si>
  <si>
    <t>10 658.0.0014 GASTOS TRI VALENCIA 113</t>
  </si>
  <si>
    <t>11 658.0.0016 GASTOS VOLUNTARIADO</t>
  </si>
  <si>
    <t>12 658.0.0031 GASTOS EXPOJOVE</t>
  </si>
  <si>
    <t>13 658.0.0032 GASTOS LLIGA CAIXA POPULAR</t>
  </si>
  <si>
    <t>14 658.0.0033 GASTOS TRI/ACUATLON CULLERA</t>
  </si>
  <si>
    <t>15 658.0.0035 ALICANTE TRIATLON</t>
  </si>
  <si>
    <t>MONTADORES, RESPONSABLES Y OTROS SERVICIOS ALTRI</t>
  </si>
  <si>
    <t xml:space="preserve">    658.0.0037 GASTOS VIALTERRA</t>
  </si>
  <si>
    <t xml:space="preserve">    658.0.0038 TRIATLON CASTELLON</t>
  </si>
  <si>
    <t xml:space="preserve">    658.0.0039 DUATLON ALMENARA</t>
  </si>
  <si>
    <t xml:space="preserve">    658.0.0040 TRIATLON OROPESA DEL MAR</t>
  </si>
  <si>
    <t xml:space="preserve">    658.0.0041 GASTOS CIRCUITO PROVINCIAL ALICANTE</t>
  </si>
  <si>
    <t>3 658.0.0030 SERVICIO PROF.EN ORGANIZ.EVENTOS</t>
  </si>
  <si>
    <t>659 OTRAS GASTOS DE GESTIÓN CORRIENTE</t>
  </si>
  <si>
    <t>1 659.0.0000 OTRAS PERDIDAS EN GESTION CORRIENTE</t>
  </si>
  <si>
    <t>1 659.0.0010 INSCRIPCIONES UNV. ALICANTE</t>
  </si>
  <si>
    <t>8. Amortización del inmovilizado.</t>
  </si>
  <si>
    <t>680 AMORTIZACIÓN DEL INMOVILIZADO INTANGIBLE</t>
  </si>
  <si>
    <t>1 680.0.0001 DOTACION AMORTIZ.INMOVILIZ.INTANGIBLE</t>
  </si>
  <si>
    <t>681 AMORTIZACIÓN DEL INMOVILIZADO MATERIAL</t>
  </si>
  <si>
    <t>1 681.0.0001 DOTACION AMORTIZ. INMOV.MATERIAL</t>
  </si>
  <si>
    <t>2 681.0.0003 AMORTIZACION ACUMULADA NAVE</t>
  </si>
  <si>
    <t>9. Imputación de subvenciones de inmovilizado no financiero y otras.</t>
  </si>
  <si>
    <t>10. Excesos de provisiones.</t>
  </si>
  <si>
    <t>11. Deterioro y resultado por enajenaciones del inmovilizado.</t>
  </si>
  <si>
    <t>12. Resultados Excepcionales</t>
  </si>
  <si>
    <t>678 GASTOS EXCEPCIONALES</t>
  </si>
  <si>
    <t>1 678.0.0000 GASTOS EXCEPCIONALES</t>
  </si>
  <si>
    <t>1 678.0.0001 GASTOS EXCEPCIONALES AÑOS ANTERIORES</t>
  </si>
  <si>
    <t>778 INGRESOS EXTRAORDINARIOS</t>
  </si>
  <si>
    <t>1 778.0.0000 INGRESOS EXTRAORDINARIOS POR EVENTOS DEPORTIVOS</t>
  </si>
  <si>
    <t>2 778.0.0002 FIANZAS PRUEBAS (NO DEVUELTAS) - ANT.</t>
  </si>
  <si>
    <t>3 778.0.0004 INGRESOS EXTRAORDINARIOS</t>
  </si>
  <si>
    <t>A) RESULTADO DE EXPLOTACION (1+2+3+4+5+6+7+8+9+10+11+12)</t>
  </si>
  <si>
    <t>13. Ingresos financieros</t>
  </si>
  <si>
    <t>a) De valores negociables y otros instrumentos financieros</t>
  </si>
  <si>
    <t>a.1) De entidades vinculadas</t>
  </si>
  <si>
    <t>a.2) De terceros</t>
  </si>
  <si>
    <t>769 OTROS INGRESOS FINANCIEROS</t>
  </si>
  <si>
    <t>1 769.0.0000 Otros ingresos financieros</t>
  </si>
  <si>
    <t>14. Gastos financieros</t>
  </si>
  <si>
    <t>a) Por deudas con entidades vinculadas</t>
  </si>
  <si>
    <t>b) Por deudas con terceros</t>
  </si>
  <si>
    <t>662 INTERESES DE DEUDAS A LARGO PLAZO</t>
  </si>
  <si>
    <t>1 662.3.0002 INTERESES BONO</t>
  </si>
  <si>
    <t>2 662.3.0003 INTERESES PRESTAMO CAIXA POPULAR - JUNIO 15</t>
  </si>
  <si>
    <t>1 662.0.0000 INTERESES DEMORA RETENCIONES</t>
  </si>
  <si>
    <t>2 662.3.0000 INTERESES DE DEUDAS CON ENTIDADES DE CREDITO</t>
  </si>
  <si>
    <t>664 INTERESES POR DESCUENTO DE EFECTOS</t>
  </si>
  <si>
    <t>1 664.0.0000 INTERESES POR DESCUENTO DE EFECTOS</t>
  </si>
  <si>
    <t>669 OTROS GASTOS FINANCIEROS</t>
  </si>
  <si>
    <t>1 669.0.0001 GASTOS POR DIFERENCIA REDONDEO EURO</t>
  </si>
  <si>
    <t>2 669.0.0002 GASTOS FIANCIEROS CUSTODIA VALORES EN DEPOSITO</t>
  </si>
  <si>
    <t>3 669.0.0003 GASTOS FINANCIEROS INTERESES ANTICIPO CONFIRMING</t>
  </si>
  <si>
    <t>c) Por actualización de provisiones</t>
  </si>
  <si>
    <t>15. Variación de valor razonable en instrumentos financieros</t>
  </si>
  <si>
    <t>a) Cartera de negociación y otros</t>
  </si>
  <si>
    <t>16. Diferencias de cambio</t>
  </si>
  <si>
    <t>17. Deterioro y resultado por enajenaciones de instrumentos financieros</t>
  </si>
  <si>
    <t>666 PÉRDIDAS EN VALORES NEGOCIABLES</t>
  </si>
  <si>
    <t>1 666.8.0001 PERDIDAS VALORES BANKIA</t>
  </si>
  <si>
    <t>18. Otros ingresos y gastos de carácter financiero</t>
  </si>
  <si>
    <t>a) Incorporación al activo de gastos financieros</t>
  </si>
  <si>
    <t>b) Ingresos financieros derivados de convenios de acreedores</t>
  </si>
  <si>
    <t>c) Resto de ingresos y gastos</t>
  </si>
  <si>
    <t>B) RESULTADO FINANCIERO (13+14+15+16+17+18)</t>
  </si>
  <si>
    <t>C) RESULTADO ANTES DE IMPUESTOS (A+B)</t>
  </si>
  <si>
    <t>19. Impuestos sobre beneficios</t>
  </si>
  <si>
    <t>D. RESULTADO DEL EJERCICIO (C + 19)</t>
  </si>
  <si>
    <t>TOTAL INGRESOS</t>
  </si>
  <si>
    <t>TOTAL GASTOS</t>
  </si>
  <si>
    <t xml:space="preserve"> 703.0.0006 INGRESOS POR ACTIVIDADES DOCENTES EN OTROS CENTROS</t>
  </si>
  <si>
    <t xml:space="preserve"> 600.0.0008 MATERIAL COLABORADORES</t>
  </si>
  <si>
    <t xml:space="preserve"> 600.0.0004 MATERIAL TECNIFICACION</t>
  </si>
  <si>
    <t>754 INGRESOS POR COMISIONES</t>
  </si>
  <si>
    <t xml:space="preserve"> 754.0.0000 SERVICIOS DE INTERMEDIACION COMERCIAL</t>
  </si>
  <si>
    <t>7 758.0.0010 GESTIÓN VOLUNTARIADO</t>
  </si>
  <si>
    <t>1 740.0.0000 SUBVENC. CONSELLERÍA DE DEPORTES</t>
  </si>
  <si>
    <t xml:space="preserve">   742.0.0004 FUNDACION DEPORTIVA MUNICIPAL VALENCIA</t>
  </si>
  <si>
    <t>69 640.0.0119 PROFESORES CURSO ENTRENADORES</t>
  </si>
  <si>
    <t>FRANCIS CATALÁ (MIKEL ACEDO EN 2019)</t>
  </si>
  <si>
    <t>MARÍA LLUNA (EVELYN NARVAEZ EN 2019)</t>
  </si>
  <si>
    <t>RICARDO LÓPEZ (DAVID MORA EN 2019 ETC)</t>
  </si>
  <si>
    <t xml:space="preserve">    640.0.0429 ANTONIO COTS (ESPORT A L'ESCOLAR)</t>
  </si>
  <si>
    <t>19 629.0.0108 GASTOS TOMA TIEMPOS</t>
  </si>
  <si>
    <t xml:space="preserve"> 629.0.0141 DESP. Y GASTOS COMITES Y COLABORADORES FEDE</t>
  </si>
  <si>
    <t xml:space="preserve"> 629.0.0144 GASTOS AUDITORIA</t>
  </si>
  <si>
    <t xml:space="preserve"> 629.0.0150 GASTOS MONTAJE BOX </t>
  </si>
  <si>
    <t xml:space="preserve"> 629.0.0157 GASTOS ESPORT A L'ESCOLA</t>
  </si>
  <si>
    <t xml:space="preserve"> 629.0.0159 MATERIAL ESCUELAS MUNICIPALES</t>
  </si>
  <si>
    <t xml:space="preserve"> 629.0.0160 GASTOS ESPORT A L'ESCOLA +1</t>
  </si>
  <si>
    <t xml:space="preserve"> 629.0.0161 INSCRIPCIONES ENCUENTRO NACIONAL ESCOLAR</t>
  </si>
  <si>
    <t xml:space="preserve"> 656.0.0044 CURSO OFICIALES</t>
  </si>
  <si>
    <t xml:space="preserve">    658.0.0041 GASTOS FER FUTUR</t>
  </si>
  <si>
    <t xml:space="preserve">   778.0.0003 FIANZA PRUEBAS (NO DEVUELTAS)</t>
  </si>
  <si>
    <t xml:space="preserve">   778.0.0005 INGR. EXTRAORDINARIO (HABILITAC.SIN LIC.JJDD)</t>
  </si>
  <si>
    <t xml:space="preserve">   778.0.0006 INGRESOS EXTRAORDINARIOS LICENCIAS</t>
  </si>
  <si>
    <t xml:space="preserve"> 769.0.0000 DEVOLUCION INTERESES POR CANCELACION ANTICIPO SUBVENCION</t>
  </si>
  <si>
    <t xml:space="preserve"> 662.3.0003 INTERESES PRESTAMO CP NAVE + ICO</t>
  </si>
  <si>
    <t>2 769.0.0001 INGRESOS POR DIFERENCIA REDONDEO EURO</t>
  </si>
  <si>
    <t>692 DOTACIÓN PROVISIONES</t>
  </si>
  <si>
    <t>4. Aprovisionamientos</t>
  </si>
  <si>
    <t>Resultado del Ejercicio</t>
  </si>
  <si>
    <t xml:space="preserve"> Concepto </t>
  </si>
  <si>
    <t xml:space="preserve">Presupuesto 2021 </t>
  </si>
  <si>
    <t xml:space="preserve">Presupuesto 2019 </t>
  </si>
  <si>
    <t>a) Ingresos accesorios y otros ingresos de gestión corriente</t>
  </si>
  <si>
    <t>No es pertinente comparar con el presup 2020 por adaptaciones COVID 19</t>
  </si>
  <si>
    <t xml:space="preserve">     700.0.0010 GORROS JUEGOS DEPORTIVOS</t>
  </si>
  <si>
    <t xml:space="preserve">     700.0.0011 VENTA CALCOMANIAS</t>
  </si>
  <si>
    <t xml:space="preserve">     709.0.0005 INGR. INSCRIPCIONES UNIV.DE ALICANTE</t>
  </si>
  <si>
    <t xml:space="preserve">     709.0.0007 INGRESOS RECLAMACIONES COMPETICIONES</t>
  </si>
  <si>
    <t xml:space="preserve">     600.0.0022 EQUIPACION PLANES CHESTE</t>
  </si>
  <si>
    <t xml:space="preserve">     600.0.0040 EQUIPACIONES FEDERACION Y JUNTA</t>
  </si>
  <si>
    <t xml:space="preserve">     752.0.0009 ALQUILER GRUPO ELECTRÓGENO </t>
  </si>
  <si>
    <t xml:space="preserve">     758.0.0006 TROFEOS SOLIC.POR ORGANIZADORES</t>
  </si>
  <si>
    <t xml:space="preserve">     758.0.0009 SPEAKER</t>
  </si>
  <si>
    <t xml:space="preserve">     758.0.0014 INGRESOS FETRI POR SERVICIOS</t>
  </si>
  <si>
    <t xml:space="preserve">     758.0.0019 FUNDAS BOX ESCOLAR</t>
  </si>
  <si>
    <t>3 759.0.0015 OTROS INGRESOS</t>
  </si>
  <si>
    <t xml:space="preserve">     740.0.0008 SUBVENCION SERVICIO VALENCIANO EMPLEO Y FORMACION</t>
  </si>
  <si>
    <t xml:space="preserve">     745.0.0004 SUBVENCIONES CONFEDECOM</t>
  </si>
  <si>
    <t xml:space="preserve">     640.0.0423 CARLES FUENTES MORENO</t>
  </si>
  <si>
    <t xml:space="preserve">     640.0.0424 CATALA FONS, FCO. JAVIER</t>
  </si>
  <si>
    <t xml:space="preserve">     640.0.0425 CRISTINA ROLDAN SENDRA</t>
  </si>
  <si>
    <t xml:space="preserve">     640.0.0426 TECNICOS SELECCION</t>
  </si>
  <si>
    <t xml:space="preserve">     640.0.0427 TRABAJADORES TRIXABIA</t>
  </si>
  <si>
    <t xml:space="preserve">     640.0.0428 PEÑARROCHA ALOS, DOLORES</t>
  </si>
  <si>
    <t xml:space="preserve">     640.0.0430 RICARDO LOPEZ INIESTA</t>
  </si>
  <si>
    <t xml:space="preserve">     640.0.0431 FLORENCIA LUNA LARRABURU</t>
  </si>
  <si>
    <t xml:space="preserve">     623.0.0010 PROFESIONALES CRONOMETRAJE</t>
  </si>
  <si>
    <t xml:space="preserve">     623.4.0004 PSICOLOGA TECNIFICACION</t>
  </si>
  <si>
    <t xml:space="preserve">     629.0.0016 TARJETAS VISITA</t>
  </si>
  <si>
    <t xml:space="preserve">     629.0.0158 CONTROL HORARIO TRABAJADORES</t>
  </si>
  <si>
    <t xml:space="preserve">     629.0.0161 INSCRIPCIONES ENCUENTRO NACIONAL ESCOLAR</t>
  </si>
  <si>
    <t xml:space="preserve">     652.0.0013 SUBVENCION PARTICIPACION MEDITERRANEA TRIATLON</t>
  </si>
  <si>
    <t xml:space="preserve">     658.0.0042 TRIATLON OROPESA DEL MAR - MD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</si>
</sst>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.00\ "/>
    <numFmt numFmtId="165" formatCode="#,##0.00_ ;\-#,##0.00\ "/>
  </numFmts>
  <fonts count="1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6" tint="-0.499984740745262"/>
      <name val="Arial"/>
      <family val="2"/>
    </font>
    <font>
      <b/>
      <sz val="10"/>
      <color theme="3" tint="0.399975585192419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 applyNumberFormat="0" applyFont="0" applyFill="0" applyBorder="0" applyAlignment="0" applyProtection="0"/>
    <xf numFmtId="44" fontId="1" fillId="0" borderId="0" applyNumberFormat="0"/>
    <xf numFmtId="0" fontId="1" fillId="0" borderId="0" applyNumberFormat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 applyAlignment="1" applyProtection="1">
      <alignment horizontal="left"/>
    </xf>
    <xf numFmtId="0" fontId="0" fillId="0" borderId="0" xfId="0" applyFill="1"/>
    <xf numFmtId="0" fontId="0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2" fillId="0" borderId="2" xfId="0" applyFont="1" applyFill="1" applyBorder="1"/>
    <xf numFmtId="0" fontId="0" fillId="0" borderId="3" xfId="0" applyFont="1" applyFill="1" applyBorder="1" applyAlignment="1" applyProtection="1">
      <alignment horizontal="left"/>
    </xf>
    <xf numFmtId="0" fontId="0" fillId="0" borderId="0" xfId="0" applyFill="1" applyBorder="1"/>
    <xf numFmtId="4" fontId="5" fillId="0" borderId="0" xfId="0" applyNumberFormat="1" applyFont="1" applyFill="1" applyAlignment="1" applyProtection="1">
      <alignment horizontal="right" wrapText="1"/>
    </xf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/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4" fontId="5" fillId="0" borderId="0" xfId="1" applyNumberFormat="1" applyFont="1" applyFill="1"/>
    <xf numFmtId="0" fontId="0" fillId="0" borderId="3" xfId="0" applyFill="1" applyBorder="1" applyAlignment="1" applyProtection="1">
      <alignment horizontal="left"/>
    </xf>
    <xf numFmtId="4" fontId="5" fillId="0" borderId="0" xfId="0" applyNumberFormat="1" applyFont="1" applyFill="1" applyBorder="1"/>
    <xf numFmtId="164" fontId="5" fillId="0" borderId="0" xfId="0" applyNumberFormat="1" applyFont="1" applyFill="1" applyAlignment="1" applyProtection="1">
      <alignment horizontal="right" wrapText="1"/>
    </xf>
    <xf numFmtId="0" fontId="0" fillId="0" borderId="4" xfId="0" applyFill="1" applyBorder="1" applyAlignment="1" applyProtection="1">
      <alignment horizontal="left"/>
    </xf>
    <xf numFmtId="4" fontId="5" fillId="0" borderId="5" xfId="0" applyNumberFormat="1" applyFont="1" applyFill="1" applyBorder="1"/>
    <xf numFmtId="4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/>
    <xf numFmtId="0" fontId="0" fillId="0" borderId="1" xfId="0" applyFill="1" applyBorder="1"/>
    <xf numFmtId="0" fontId="2" fillId="0" borderId="2" xfId="0" applyFont="1" applyFill="1" applyBorder="1" applyAlignment="1" applyProtection="1">
      <alignment horizontal="left"/>
    </xf>
    <xf numFmtId="0" fontId="0" fillId="0" borderId="3" xfId="0" applyFill="1" applyBorder="1"/>
    <xf numFmtId="0" fontId="0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4" xfId="0" applyFill="1" applyBorder="1"/>
    <xf numFmtId="0" fontId="1" fillId="0" borderId="5" xfId="0" applyFont="1" applyFill="1" applyBorder="1" applyAlignment="1" applyProtection="1">
      <alignment horizontal="left"/>
    </xf>
    <xf numFmtId="0" fontId="0" fillId="0" borderId="5" xfId="0" applyFont="1" applyFill="1" applyBorder="1" applyAlignment="1" applyProtection="1">
      <alignment horizontal="left"/>
    </xf>
    <xf numFmtId="0" fontId="2" fillId="0" borderId="1" xfId="0" applyFont="1" applyFill="1" applyBorder="1"/>
    <xf numFmtId="0" fontId="1" fillId="0" borderId="0" xfId="0" applyFont="1" applyFill="1"/>
    <xf numFmtId="0" fontId="7" fillId="0" borderId="3" xfId="0" applyFont="1" applyFill="1" applyBorder="1"/>
    <xf numFmtId="164" fontId="5" fillId="0" borderId="5" xfId="0" applyNumberFormat="1" applyFont="1" applyFill="1" applyBorder="1" applyAlignment="1" applyProtection="1">
      <alignment horizontal="right" wrapText="1"/>
    </xf>
    <xf numFmtId="164" fontId="6" fillId="0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left"/>
    </xf>
    <xf numFmtId="0" fontId="1" fillId="0" borderId="5" xfId="0" applyFont="1" applyFill="1" applyBorder="1"/>
    <xf numFmtId="164" fontId="6" fillId="0" borderId="2" xfId="0" applyNumberFormat="1" applyFont="1" applyFill="1" applyBorder="1" applyAlignment="1" applyProtection="1">
      <alignment horizontal="right" wrapText="1"/>
    </xf>
    <xf numFmtId="0" fontId="2" fillId="0" borderId="3" xfId="0" applyFont="1" applyFill="1" applyBorder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0" fillId="0" borderId="5" xfId="0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2" fillId="0" borderId="0" xfId="0" applyFont="1" applyFill="1" applyBorder="1"/>
    <xf numFmtId="0" fontId="0" fillId="0" borderId="2" xfId="0" applyFill="1" applyBorder="1"/>
    <xf numFmtId="165" fontId="6" fillId="0" borderId="6" xfId="0" applyNumberFormat="1" applyFont="1" applyFill="1" applyBorder="1" applyAlignment="1" applyProtection="1">
      <alignment horizontal="right" wrapText="1"/>
    </xf>
    <xf numFmtId="165" fontId="6" fillId="0" borderId="0" xfId="0" applyNumberFormat="1" applyFont="1" applyFill="1" applyAlignment="1" applyProtection="1">
      <alignment horizontal="right" wrapText="1"/>
    </xf>
    <xf numFmtId="165" fontId="6" fillId="0" borderId="0" xfId="0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165" fontId="5" fillId="0" borderId="0" xfId="0" applyNumberFormat="1" applyFont="1" applyFill="1" applyAlignment="1" applyProtection="1">
      <alignment horizontal="right" wrapText="1"/>
    </xf>
    <xf numFmtId="0" fontId="6" fillId="0" borderId="0" xfId="0" applyFont="1" applyFill="1"/>
    <xf numFmtId="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165" fontId="5" fillId="0" borderId="5" xfId="0" applyNumberFormat="1" applyFont="1" applyFill="1" applyBorder="1" applyAlignment="1" applyProtection="1">
      <alignment horizontal="right" wrapText="1"/>
    </xf>
    <xf numFmtId="165" fontId="5" fillId="0" borderId="6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 applyBorder="1" applyAlignment="1" applyProtection="1">
      <alignment horizontal="right" wrapText="1"/>
    </xf>
    <xf numFmtId="0" fontId="5" fillId="0" borderId="3" xfId="0" applyFont="1" applyFill="1" applyBorder="1" applyAlignment="1" applyProtection="1">
      <alignment horizontal="left"/>
    </xf>
    <xf numFmtId="165" fontId="6" fillId="0" borderId="2" xfId="0" applyNumberFormat="1" applyFont="1" applyFill="1" applyBorder="1" applyAlignment="1" applyProtection="1">
      <alignment horizontal="right" wrapText="1"/>
    </xf>
    <xf numFmtId="0" fontId="5" fillId="0" borderId="0" xfId="0" applyFont="1" applyFill="1" applyBorder="1" applyAlignment="1" applyProtection="1"/>
    <xf numFmtId="0" fontId="6" fillId="0" borderId="2" xfId="0" applyFont="1" applyFill="1" applyBorder="1" applyAlignment="1" applyProtection="1">
      <alignment horizontal="left"/>
    </xf>
    <xf numFmtId="0" fontId="6" fillId="0" borderId="2" xfId="0" applyFont="1" applyFill="1" applyBorder="1"/>
    <xf numFmtId="0" fontId="5" fillId="0" borderId="5" xfId="0" applyFont="1" applyFill="1" applyBorder="1" applyAlignment="1" applyProtection="1">
      <alignment horizontal="left"/>
    </xf>
    <xf numFmtId="0" fontId="5" fillId="0" borderId="5" xfId="0" applyFont="1" applyFill="1" applyBorder="1"/>
    <xf numFmtId="0" fontId="6" fillId="0" borderId="0" xfId="0" applyFont="1" applyFill="1" applyAlignment="1" applyProtection="1">
      <alignment horizontal="left"/>
    </xf>
    <xf numFmtId="164" fontId="6" fillId="0" borderId="5" xfId="0" applyNumberFormat="1" applyFont="1" applyFill="1" applyBorder="1" applyAlignment="1" applyProtection="1">
      <alignment horizontal="right" wrapText="1"/>
    </xf>
    <xf numFmtId="0" fontId="5" fillId="0" borderId="8" xfId="0" applyFont="1" applyFill="1" applyBorder="1" applyAlignment="1">
      <alignment horizontal="left" wrapText="1" readingOrder="1"/>
    </xf>
    <xf numFmtId="0" fontId="5" fillId="0" borderId="9" xfId="0" applyFont="1" applyFill="1" applyBorder="1" applyAlignment="1">
      <alignment horizontal="left" wrapText="1" readingOrder="1"/>
    </xf>
    <xf numFmtId="0" fontId="5" fillId="0" borderId="10" xfId="0" applyFont="1" applyFill="1" applyBorder="1" applyAlignment="1">
      <alignment horizontal="left" wrapText="1" readingOrder="1"/>
    </xf>
    <xf numFmtId="0" fontId="5" fillId="0" borderId="10" xfId="0" applyFont="1" applyFill="1" applyBorder="1" applyAlignment="1">
      <alignment horizontal="right" wrapText="1" readingOrder="1"/>
    </xf>
    <xf numFmtId="4" fontId="5" fillId="0" borderId="10" xfId="0" applyNumberFormat="1" applyFont="1" applyFill="1" applyBorder="1" applyAlignment="1">
      <alignment horizontal="right" wrapText="1" readingOrder="1"/>
    </xf>
    <xf numFmtId="0" fontId="5" fillId="0" borderId="11" xfId="0" applyFont="1" applyFill="1" applyBorder="1" applyAlignment="1">
      <alignment horizontal="left" wrapText="1" readingOrder="1"/>
    </xf>
    <xf numFmtId="0" fontId="5" fillId="0" borderId="8" xfId="0" applyFont="1" applyFill="1" applyBorder="1" applyAlignment="1">
      <alignment horizontal="center" wrapText="1" readingOrder="1"/>
    </xf>
    <xf numFmtId="0" fontId="5" fillId="0" borderId="14" xfId="0" applyFont="1" applyFill="1" applyBorder="1" applyAlignment="1">
      <alignment horizontal="left" wrapText="1" readingOrder="1"/>
    </xf>
    <xf numFmtId="0" fontId="5" fillId="0" borderId="0" xfId="0" applyFont="1" applyFill="1" applyAlignment="1">
      <alignment horizontal="left" wrapText="1" readingOrder="1"/>
    </xf>
    <xf numFmtId="4" fontId="5" fillId="0" borderId="9" xfId="0" applyNumberFormat="1" applyFont="1" applyFill="1" applyBorder="1" applyAlignment="1">
      <alignment horizontal="right" wrapText="1" readingOrder="1"/>
    </xf>
    <xf numFmtId="4" fontId="5" fillId="0" borderId="14" xfId="0" applyNumberFormat="1" applyFont="1" applyFill="1" applyBorder="1" applyAlignment="1">
      <alignment horizontal="right" wrapText="1" readingOrder="1"/>
    </xf>
    <xf numFmtId="0" fontId="5" fillId="0" borderId="0" xfId="0" applyFont="1" applyFill="1" applyAlignment="1">
      <alignment horizontal="right" wrapText="1" readingOrder="1"/>
    </xf>
    <xf numFmtId="4" fontId="5" fillId="0" borderId="11" xfId="0" applyNumberFormat="1" applyFont="1" applyFill="1" applyBorder="1" applyAlignment="1">
      <alignment horizontal="right" wrapText="1"/>
    </xf>
    <xf numFmtId="4" fontId="5" fillId="0" borderId="10" xfId="0" applyNumberFormat="1" applyFont="1" applyFill="1" applyBorder="1" applyAlignment="1">
      <alignment horizontal="right" wrapText="1"/>
    </xf>
    <xf numFmtId="4" fontId="6" fillId="0" borderId="0" xfId="0" applyNumberFormat="1" applyFont="1" applyFill="1" applyAlignment="1" applyProtection="1">
      <alignment horizontal="right" wrapText="1"/>
    </xf>
    <xf numFmtId="4" fontId="6" fillId="0" borderId="5" xfId="0" applyNumberFormat="1" applyFont="1" applyFill="1" applyBorder="1" applyAlignment="1" applyProtection="1">
      <alignment horizontal="right" wrapText="1"/>
    </xf>
    <xf numFmtId="164" fontId="6" fillId="0" borderId="6" xfId="0" applyNumberFormat="1" applyFont="1" applyFill="1" applyBorder="1" applyAlignment="1" applyProtection="1">
      <alignment horizontal="right" wrapText="1"/>
    </xf>
    <xf numFmtId="4" fontId="5" fillId="0" borderId="5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/>
    <xf numFmtId="0" fontId="10" fillId="0" borderId="12" xfId="0" applyFont="1" applyFill="1" applyBorder="1" applyAlignment="1">
      <alignment horizontal="center" vertical="center" textRotation="90" wrapText="1" readingOrder="1"/>
    </xf>
    <xf numFmtId="0" fontId="10" fillId="0" borderId="13" xfId="0" applyFont="1" applyFill="1" applyBorder="1" applyAlignment="1">
      <alignment horizontal="center" vertical="center" textRotation="90" wrapText="1" readingOrder="1"/>
    </xf>
    <xf numFmtId="0" fontId="10" fillId="0" borderId="11" xfId="0" applyFont="1" applyFill="1" applyBorder="1" applyAlignment="1">
      <alignment horizontal="center" vertical="center" textRotation="90" wrapText="1" readingOrder="1"/>
    </xf>
    <xf numFmtId="0" fontId="0" fillId="0" borderId="0" xfId="0" applyFont="1" applyFill="1" applyAlignment="1" applyProtection="1"/>
    <xf numFmtId="0" fontId="5" fillId="0" borderId="4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6" fillId="0" borderId="7" xfId="0" applyFont="1" applyFill="1" applyBorder="1" applyAlignment="1" applyProtection="1">
      <alignment horizontal="lef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'Presup comparado'!$B$1</c:f>
              <c:strCache>
                <c:ptCount val="1"/>
                <c:pt idx="0">
                  <c:v>Presupuesto 2021 </c:v>
                </c:pt>
              </c:strCache>
            </c:strRef>
          </c:tx>
          <c:explosion val="25"/>
          <c:dLbls>
            <c:showCatName val="1"/>
            <c:showPercent val="1"/>
          </c:dLbls>
          <c:cat>
            <c:strRef>
              <c:f>'Presup comparado'!$A$2:$A$21</c:f>
              <c:strCache>
                <c:ptCount val="20"/>
                <c:pt idx="0">
                  <c:v>1. Importe neto de la cifra de negocios.</c:v>
                </c:pt>
                <c:pt idx="1">
                  <c:v>a) Ingresos federativos</c:v>
                </c:pt>
                <c:pt idx="2">
                  <c:v>b) Ventas</c:v>
                </c:pt>
                <c:pt idx="3">
                  <c:v>c) Otros ingresos</c:v>
                </c:pt>
                <c:pt idx="4">
                  <c:v>4. Aprovisionamientos</c:v>
                </c:pt>
                <c:pt idx="5">
                  <c:v>5. Otros ingresos de la actividad</c:v>
                </c:pt>
                <c:pt idx="6">
                  <c:v>a) Ingresos accesorios y otros ingresos de gestión corriente</c:v>
                </c:pt>
                <c:pt idx="7">
                  <c:v>b) Subvenciones de explotación incorporadas al resultado del ejercicio</c:v>
                </c:pt>
                <c:pt idx="8">
                  <c:v>6. Gastos de personal.</c:v>
                </c:pt>
                <c:pt idx="9">
                  <c:v>a) Sueldos, salarios y asimilados</c:v>
                </c:pt>
                <c:pt idx="10">
                  <c:v>b) Cargas sociales</c:v>
                </c:pt>
                <c:pt idx="11">
                  <c:v>7. Otros gastos de la actividad.</c:v>
                </c:pt>
                <c:pt idx="12">
                  <c:v>a) Servicios exteriores</c:v>
                </c:pt>
                <c:pt idx="13">
                  <c:v>b) Tributos</c:v>
                </c:pt>
                <c:pt idx="14">
                  <c:v>c) Pérdidas, deterioro y variación de provisiones por operaciones comerciales</c:v>
                </c:pt>
                <c:pt idx="15">
                  <c:v>d) Otros gastos de gestión corriente</c:v>
                </c:pt>
                <c:pt idx="16">
                  <c:v>8. Amortización del inmovilizado.</c:v>
                </c:pt>
                <c:pt idx="17">
                  <c:v>12. Resultados Excepcionales</c:v>
                </c:pt>
                <c:pt idx="18">
                  <c:v>13. Ingresos financieros</c:v>
                </c:pt>
                <c:pt idx="19">
                  <c:v>14. Gastos financieros</c:v>
                </c:pt>
              </c:strCache>
            </c:strRef>
          </c:cat>
          <c:val>
            <c:numRef>
              <c:f>'Presup comparado'!$B$2:$B$21</c:f>
              <c:numCache>
                <c:formatCode>#,##0.00</c:formatCode>
                <c:ptCount val="20"/>
                <c:pt idx="0">
                  <c:v>-430004</c:v>
                </c:pt>
                <c:pt idx="1">
                  <c:v>-391257</c:v>
                </c:pt>
                <c:pt idx="2">
                  <c:v>-21500</c:v>
                </c:pt>
                <c:pt idx="3">
                  <c:v>-52247</c:v>
                </c:pt>
                <c:pt idx="4">
                  <c:v>36000.629999999997</c:v>
                </c:pt>
                <c:pt idx="5">
                  <c:v>-842735.4</c:v>
                </c:pt>
                <c:pt idx="6">
                  <c:v>-379673.49</c:v>
                </c:pt>
                <c:pt idx="7">
                  <c:v>-462735.4</c:v>
                </c:pt>
                <c:pt idx="8">
                  <c:v>470209.58</c:v>
                </c:pt>
                <c:pt idx="9">
                  <c:v>356828.74</c:v>
                </c:pt>
                <c:pt idx="10">
                  <c:v>113380.84</c:v>
                </c:pt>
                <c:pt idx="11">
                  <c:v>700177.4</c:v>
                </c:pt>
                <c:pt idx="12">
                  <c:v>301080.76</c:v>
                </c:pt>
                <c:pt idx="13">
                  <c:v>70188.91</c:v>
                </c:pt>
                <c:pt idx="14" formatCode="General">
                  <c:v>0</c:v>
                </c:pt>
                <c:pt idx="15">
                  <c:v>328907.73</c:v>
                </c:pt>
                <c:pt idx="16">
                  <c:v>39584.449999999997</c:v>
                </c:pt>
                <c:pt idx="17">
                  <c:v>9965.56</c:v>
                </c:pt>
                <c:pt idx="18" formatCode="General">
                  <c:v>-10.58</c:v>
                </c:pt>
                <c:pt idx="19">
                  <c:v>16812.36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542926</xdr:colOff>
      <xdr:row>2</xdr:row>
      <xdr:rowOff>152399</xdr:rowOff>
    </xdr:from>
    <xdr:to>
      <xdr:col>8</xdr:col>
      <xdr:colOff>781050</xdr:colOff>
      <xdr:row>26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4"/>
  <sheetViews>
    <sheetView workbookViewId="0">
      <pane ySplit="2" topLeftCell="A474" activePane="bottomLeft" state="frozenSplit"/>
      <selection pane="bottomLeft" activeCell="E492" sqref="E492"/>
    </sheetView>
  </sheetViews>
  <sheetFormatPr baseColWidth="10" defaultColWidth="9.140625" defaultRowHeight="12.75"/>
  <cols>
    <col min="1" max="3" width="6.85546875" style="2" customWidth="1"/>
    <col min="4" max="4" width="9.140625" style="2"/>
    <col min="5" max="5" width="61.5703125" style="2" bestFit="1" customWidth="1"/>
    <col min="6" max="6" width="15" style="54" customWidth="1"/>
    <col min="7" max="16384" width="9.140625" style="2"/>
  </cols>
  <sheetData>
    <row r="1" spans="1:6">
      <c r="F1" s="57" t="s">
        <v>0</v>
      </c>
    </row>
    <row r="2" spans="1:6">
      <c r="F2" s="58">
        <v>2021</v>
      </c>
    </row>
    <row r="3" spans="1:6">
      <c r="A3" s="4" t="s">
        <v>1</v>
      </c>
      <c r="B3" s="5"/>
      <c r="C3" s="5"/>
      <c r="D3" s="5"/>
      <c r="E3" s="5"/>
      <c r="F3" s="85">
        <f>SUM(F28,F16,F5)</f>
        <v>-430004</v>
      </c>
    </row>
    <row r="4" spans="1:6">
      <c r="B4" s="6" t="s">
        <v>2</v>
      </c>
      <c r="C4" s="7"/>
      <c r="D4" s="7"/>
      <c r="E4" s="7"/>
      <c r="F4" s="86">
        <f>SUM(F13,F5)</f>
        <v>-391257</v>
      </c>
    </row>
    <row r="5" spans="1:6" s="8" customFormat="1">
      <c r="B5" s="9" t="s">
        <v>3</v>
      </c>
      <c r="C5" s="10"/>
      <c r="D5" s="10"/>
      <c r="E5" s="10"/>
      <c r="F5" s="53">
        <f>SUM(F6:F12)</f>
        <v>-356257</v>
      </c>
    </row>
    <row r="6" spans="1:6">
      <c r="B6" s="11" t="s">
        <v>4</v>
      </c>
      <c r="C6" s="12"/>
      <c r="D6" s="12"/>
      <c r="E6" s="12"/>
      <c r="F6" s="55">
        <v>-225000</v>
      </c>
    </row>
    <row r="7" spans="1:6">
      <c r="B7" s="11" t="s">
        <v>5</v>
      </c>
      <c r="C7" s="12"/>
      <c r="D7" s="12"/>
      <c r="E7" s="12"/>
      <c r="F7" s="55">
        <v>-50000</v>
      </c>
    </row>
    <row r="8" spans="1:6">
      <c r="B8" s="11" t="s">
        <v>6</v>
      </c>
      <c r="C8" s="12"/>
      <c r="D8" s="12"/>
      <c r="E8" s="12"/>
      <c r="F8" s="55">
        <v>-19272</v>
      </c>
    </row>
    <row r="9" spans="1:6">
      <c r="B9" s="11" t="s">
        <v>7</v>
      </c>
      <c r="C9" s="12"/>
      <c r="D9" s="12"/>
      <c r="E9" s="12"/>
      <c r="F9" s="55">
        <v>-50650</v>
      </c>
    </row>
    <row r="10" spans="1:6">
      <c r="B10" s="11" t="s">
        <v>8</v>
      </c>
      <c r="C10" s="12"/>
      <c r="D10" s="12"/>
      <c r="E10" s="12"/>
      <c r="F10" s="55">
        <v>-5700</v>
      </c>
    </row>
    <row r="11" spans="1:6">
      <c r="B11" s="11" t="s">
        <v>9</v>
      </c>
      <c r="C11" s="12"/>
      <c r="D11" s="12"/>
      <c r="E11" s="12"/>
      <c r="F11" s="55">
        <v>-1015</v>
      </c>
    </row>
    <row r="12" spans="1:6">
      <c r="B12" s="14" t="s">
        <v>10</v>
      </c>
      <c r="C12" s="15"/>
      <c r="D12" s="15"/>
      <c r="E12" s="15"/>
      <c r="F12" s="59">
        <v>-4620</v>
      </c>
    </row>
    <row r="13" spans="1:6" s="8" customFormat="1">
      <c r="B13" s="9" t="s">
        <v>11</v>
      </c>
      <c r="C13" s="10"/>
      <c r="D13" s="10"/>
      <c r="E13" s="10"/>
      <c r="F13" s="61">
        <v>-35000</v>
      </c>
    </row>
    <row r="14" spans="1:6">
      <c r="B14" s="11" t="s">
        <v>12</v>
      </c>
      <c r="C14" s="12"/>
      <c r="D14" s="12"/>
      <c r="E14" s="12"/>
      <c r="F14" s="55">
        <v>-32000</v>
      </c>
    </row>
    <row r="15" spans="1:6">
      <c r="B15" s="14" t="s">
        <v>13</v>
      </c>
      <c r="C15" s="15"/>
      <c r="D15" s="15"/>
      <c r="E15" s="15"/>
      <c r="F15" s="59">
        <v>-3500</v>
      </c>
    </row>
    <row r="16" spans="1:6">
      <c r="B16" s="6" t="s">
        <v>14</v>
      </c>
      <c r="C16" s="7"/>
      <c r="D16" s="7"/>
      <c r="E16" s="7"/>
      <c r="F16" s="87">
        <f>F17</f>
        <v>-21500</v>
      </c>
    </row>
    <row r="17" spans="2:6">
      <c r="B17" s="9" t="s">
        <v>15</v>
      </c>
      <c r="C17" s="10"/>
      <c r="D17" s="10"/>
      <c r="E17" s="10"/>
      <c r="F17" s="53">
        <f>SUM(F18:F27)</f>
        <v>-21500</v>
      </c>
    </row>
    <row r="18" spans="2:6">
      <c r="B18" s="11" t="s">
        <v>16</v>
      </c>
      <c r="C18" s="12"/>
      <c r="D18" s="12"/>
      <c r="E18" s="12"/>
      <c r="F18" s="55">
        <v>-2500</v>
      </c>
    </row>
    <row r="19" spans="2:6">
      <c r="B19" s="11" t="s">
        <v>17</v>
      </c>
      <c r="C19" s="12"/>
      <c r="D19" s="12"/>
      <c r="E19" s="12"/>
      <c r="F19" s="55">
        <v>-2000</v>
      </c>
    </row>
    <row r="20" spans="2:6">
      <c r="B20" s="11" t="s">
        <v>18</v>
      </c>
      <c r="C20" s="12"/>
      <c r="D20" s="12"/>
      <c r="E20" s="12"/>
      <c r="F20" s="55">
        <v>-8000</v>
      </c>
    </row>
    <row r="21" spans="2:6">
      <c r="B21" s="11" t="s">
        <v>19</v>
      </c>
      <c r="C21" s="12"/>
      <c r="D21" s="12"/>
      <c r="E21" s="12"/>
      <c r="F21" s="55">
        <v>-1000</v>
      </c>
    </row>
    <row r="22" spans="2:6">
      <c r="B22" s="11" t="s">
        <v>20</v>
      </c>
      <c r="C22" s="12"/>
      <c r="D22" s="12"/>
      <c r="E22" s="12"/>
      <c r="F22" s="55">
        <v>-2500</v>
      </c>
    </row>
    <row r="23" spans="2:6">
      <c r="B23" s="11" t="s">
        <v>21</v>
      </c>
      <c r="C23" s="12"/>
      <c r="D23" s="12"/>
      <c r="E23" s="12"/>
      <c r="F23" s="55">
        <v>0</v>
      </c>
    </row>
    <row r="24" spans="2:6">
      <c r="B24" s="16" t="s">
        <v>22</v>
      </c>
      <c r="C24" s="12"/>
      <c r="D24" s="12"/>
      <c r="E24" s="12"/>
      <c r="F24" s="55">
        <v>-3000</v>
      </c>
    </row>
    <row r="25" spans="2:6">
      <c r="B25" s="17" t="s">
        <v>23</v>
      </c>
      <c r="C25" s="15"/>
      <c r="D25" s="15"/>
      <c r="E25" s="15"/>
      <c r="F25" s="59">
        <v>-2500</v>
      </c>
    </row>
    <row r="26" spans="2:6">
      <c r="B26" s="93" t="s">
        <v>489</v>
      </c>
      <c r="C26" s="12"/>
      <c r="D26" s="12"/>
      <c r="E26" s="12"/>
      <c r="F26" s="55"/>
    </row>
    <row r="27" spans="2:6">
      <c r="B27" s="93" t="s">
        <v>490</v>
      </c>
      <c r="C27" s="12"/>
      <c r="D27" s="12"/>
      <c r="E27" s="12"/>
      <c r="F27" s="55"/>
    </row>
    <row r="28" spans="2:6">
      <c r="B28" s="6" t="s">
        <v>24</v>
      </c>
      <c r="C28" s="7"/>
      <c r="D28" s="7"/>
      <c r="E28" s="7"/>
      <c r="F28" s="87">
        <f>SUM(F43,F40,F35,F29)</f>
        <v>-52247</v>
      </c>
    </row>
    <row r="29" spans="2:6" s="8" customFormat="1">
      <c r="B29" s="9" t="s">
        <v>25</v>
      </c>
      <c r="C29" s="10"/>
      <c r="D29" s="10"/>
      <c r="E29" s="10"/>
      <c r="F29" s="53">
        <f>SUM(F30:F34)</f>
        <v>-28697</v>
      </c>
    </row>
    <row r="30" spans="2:6">
      <c r="B30" s="11" t="s">
        <v>26</v>
      </c>
      <c r="C30" s="12"/>
      <c r="D30" s="12"/>
      <c r="E30" s="12"/>
      <c r="F30" s="55">
        <v>-5500</v>
      </c>
    </row>
    <row r="31" spans="2:6">
      <c r="B31" s="16" t="s">
        <v>27</v>
      </c>
      <c r="C31" s="12"/>
      <c r="D31" s="12"/>
      <c r="E31" s="12"/>
      <c r="F31" s="55">
        <v>-20000</v>
      </c>
    </row>
    <row r="32" spans="2:6">
      <c r="B32" s="11" t="s">
        <v>29</v>
      </c>
      <c r="C32" s="12"/>
      <c r="D32" s="12"/>
      <c r="E32" s="12"/>
      <c r="F32" s="61">
        <v>-1500</v>
      </c>
    </row>
    <row r="33" spans="2:6">
      <c r="B33" s="62" t="s">
        <v>452</v>
      </c>
      <c r="F33" s="55">
        <v>-1500</v>
      </c>
    </row>
    <row r="34" spans="2:6">
      <c r="B34" s="11" t="s">
        <v>28</v>
      </c>
      <c r="C34" s="12"/>
      <c r="D34" s="12"/>
      <c r="E34" s="12"/>
      <c r="F34" s="59">
        <v>-197</v>
      </c>
    </row>
    <row r="35" spans="2:6" s="8" customFormat="1">
      <c r="B35" s="9" t="s">
        <v>30</v>
      </c>
      <c r="C35" s="10"/>
      <c r="D35" s="10"/>
      <c r="E35" s="10"/>
      <c r="F35" s="53">
        <f>SUM(F36:F39)</f>
        <v>-15350</v>
      </c>
    </row>
    <row r="36" spans="2:6">
      <c r="B36" s="11" t="s">
        <v>31</v>
      </c>
      <c r="C36" s="12"/>
      <c r="D36" s="12"/>
      <c r="E36" s="12"/>
      <c r="F36" s="55">
        <v>-5000</v>
      </c>
    </row>
    <row r="37" spans="2:6">
      <c r="B37" s="11" t="s">
        <v>32</v>
      </c>
      <c r="C37" s="12"/>
      <c r="D37" s="12"/>
      <c r="E37" s="12"/>
      <c r="F37" s="55">
        <v>-150</v>
      </c>
    </row>
    <row r="38" spans="2:6">
      <c r="B38" s="11" t="s">
        <v>33</v>
      </c>
      <c r="C38" s="12"/>
      <c r="D38" s="12"/>
      <c r="E38" s="12"/>
      <c r="F38" s="55">
        <v>-8000</v>
      </c>
    </row>
    <row r="39" spans="2:6">
      <c r="B39" s="19" t="s">
        <v>34</v>
      </c>
      <c r="C39" s="12"/>
      <c r="D39" s="12"/>
      <c r="E39" s="12"/>
      <c r="F39" s="59">
        <v>-2200</v>
      </c>
    </row>
    <row r="40" spans="2:6">
      <c r="B40" s="9" t="s">
        <v>35</v>
      </c>
      <c r="C40" s="10"/>
      <c r="D40" s="10"/>
      <c r="E40" s="10"/>
      <c r="F40" s="53">
        <f>SUM(F41:F42)</f>
        <v>12000</v>
      </c>
    </row>
    <row r="41" spans="2:6">
      <c r="B41" s="11" t="s">
        <v>36</v>
      </c>
      <c r="C41" s="12"/>
      <c r="D41" s="12"/>
      <c r="E41" s="12"/>
      <c r="F41" s="55">
        <v>12000</v>
      </c>
    </row>
    <row r="42" spans="2:6">
      <c r="B42" s="16" t="s">
        <v>37</v>
      </c>
      <c r="C42" s="15"/>
      <c r="D42" s="15"/>
      <c r="E42" s="15"/>
      <c r="F42" s="59">
        <v>0</v>
      </c>
    </row>
    <row r="43" spans="2:6">
      <c r="B43" s="9" t="s">
        <v>38</v>
      </c>
      <c r="C43" s="10"/>
      <c r="D43" s="10"/>
      <c r="E43" s="10"/>
      <c r="F43" s="53">
        <f>SUM(F44:F53)</f>
        <v>-20200</v>
      </c>
    </row>
    <row r="44" spans="2:6">
      <c r="B44" s="11" t="s">
        <v>39</v>
      </c>
      <c r="C44" s="12"/>
      <c r="D44" s="12"/>
      <c r="E44" s="12"/>
      <c r="F44" s="55">
        <v>-13000</v>
      </c>
    </row>
    <row r="45" spans="2:6">
      <c r="B45" s="11" t="s">
        <v>40</v>
      </c>
      <c r="C45" s="12"/>
      <c r="D45" s="12"/>
      <c r="E45" s="12"/>
      <c r="F45" s="55">
        <v>-200</v>
      </c>
    </row>
    <row r="46" spans="2:6">
      <c r="B46" s="11" t="s">
        <v>41</v>
      </c>
      <c r="C46" s="12"/>
      <c r="D46" s="12"/>
      <c r="E46" s="12"/>
      <c r="F46" s="55">
        <v>-6000</v>
      </c>
    </row>
    <row r="47" spans="2:6">
      <c r="B47" s="11" t="s">
        <v>42</v>
      </c>
      <c r="C47" s="12"/>
      <c r="D47" s="12"/>
      <c r="E47" s="12"/>
      <c r="F47" s="55">
        <v>-1000</v>
      </c>
    </row>
    <row r="48" spans="2:6">
      <c r="B48" s="22" t="s">
        <v>43</v>
      </c>
      <c r="C48" s="15"/>
      <c r="D48" s="15"/>
      <c r="E48" s="15"/>
      <c r="F48" s="59">
        <v>0</v>
      </c>
    </row>
    <row r="49" spans="1:6">
      <c r="B49" s="93" t="s">
        <v>491</v>
      </c>
      <c r="C49" s="12"/>
      <c r="D49" s="12"/>
      <c r="E49" s="12"/>
      <c r="F49" s="59"/>
    </row>
    <row r="50" spans="1:6">
      <c r="B50" s="93" t="s">
        <v>492</v>
      </c>
      <c r="C50" s="12"/>
      <c r="D50" s="12"/>
      <c r="E50" s="12"/>
      <c r="F50" s="59"/>
    </row>
    <row r="51" spans="1:6">
      <c r="A51" s="4" t="s">
        <v>44</v>
      </c>
      <c r="B51" s="5"/>
      <c r="C51" s="5"/>
      <c r="D51" s="5"/>
      <c r="E51" s="5"/>
      <c r="F51" s="60">
        <v>0</v>
      </c>
    </row>
    <row r="52" spans="1:6">
      <c r="A52" s="9" t="s">
        <v>45</v>
      </c>
      <c r="B52" s="10"/>
      <c r="C52" s="10"/>
      <c r="D52" s="10"/>
      <c r="E52" s="10"/>
      <c r="F52" s="55">
        <v>0</v>
      </c>
    </row>
    <row r="53" spans="1:6">
      <c r="A53" s="14" t="s">
        <v>46</v>
      </c>
      <c r="B53" s="15"/>
      <c r="C53" s="15"/>
      <c r="D53" s="15"/>
      <c r="E53" s="15"/>
      <c r="F53" s="59">
        <v>0</v>
      </c>
    </row>
    <row r="54" spans="1:6">
      <c r="A54" s="4" t="s">
        <v>47</v>
      </c>
      <c r="B54" s="5"/>
      <c r="C54" s="5"/>
      <c r="D54" s="5"/>
      <c r="E54" s="5"/>
      <c r="F54" s="61">
        <v>0</v>
      </c>
    </row>
    <row r="55" spans="1:6">
      <c r="A55" s="4" t="s">
        <v>48</v>
      </c>
      <c r="B55" s="5"/>
      <c r="C55" s="5"/>
      <c r="D55" s="5"/>
      <c r="E55" s="5"/>
      <c r="F55" s="59">
        <f>SUM(F87,F82,F56)</f>
        <v>36000.630000000005</v>
      </c>
    </row>
    <row r="56" spans="1:6">
      <c r="A56" s="9" t="s">
        <v>49</v>
      </c>
      <c r="B56" s="10"/>
      <c r="C56" s="10"/>
      <c r="D56" s="10"/>
      <c r="E56" s="10"/>
      <c r="F56" s="53">
        <f>SUM(F57:F81)</f>
        <v>23750</v>
      </c>
    </row>
    <row r="57" spans="1:6">
      <c r="A57" s="11" t="s">
        <v>50</v>
      </c>
      <c r="B57" s="12"/>
      <c r="C57" s="12"/>
      <c r="D57" s="12"/>
      <c r="E57" s="12"/>
      <c r="F57" s="55">
        <v>1000</v>
      </c>
    </row>
    <row r="58" spans="1:6">
      <c r="A58" s="11" t="s">
        <v>51</v>
      </c>
      <c r="B58" s="12"/>
      <c r="C58" s="12"/>
      <c r="D58" s="12"/>
      <c r="E58" s="12"/>
      <c r="F58" s="55">
        <v>1500</v>
      </c>
    </row>
    <row r="59" spans="1:6">
      <c r="A59" s="11" t="s">
        <v>52</v>
      </c>
      <c r="B59" s="12"/>
      <c r="C59" s="12"/>
      <c r="D59" s="12"/>
      <c r="E59" s="12"/>
      <c r="F59" s="55">
        <v>0</v>
      </c>
    </row>
    <row r="60" spans="1:6">
      <c r="A60" s="11" t="s">
        <v>53</v>
      </c>
      <c r="B60" s="12"/>
      <c r="C60" s="12"/>
      <c r="D60" s="12"/>
      <c r="E60" s="12"/>
      <c r="F60" s="55">
        <v>150</v>
      </c>
    </row>
    <row r="61" spans="1:6">
      <c r="A61" s="11" t="s">
        <v>54</v>
      </c>
      <c r="B61" s="12"/>
      <c r="C61" s="12"/>
      <c r="D61" s="12"/>
      <c r="E61" s="12"/>
      <c r="F61" s="55">
        <v>1000</v>
      </c>
    </row>
    <row r="62" spans="1:6">
      <c r="A62" s="11" t="s">
        <v>55</v>
      </c>
      <c r="B62" s="12"/>
      <c r="C62" s="12"/>
      <c r="D62" s="12"/>
      <c r="E62" s="12"/>
      <c r="F62" s="55">
        <v>2000</v>
      </c>
    </row>
    <row r="63" spans="1:6">
      <c r="A63" s="11" t="s">
        <v>56</v>
      </c>
      <c r="B63" s="12"/>
      <c r="C63" s="12"/>
      <c r="D63" s="12"/>
      <c r="E63" s="12"/>
      <c r="F63" s="55">
        <v>50</v>
      </c>
    </row>
    <row r="64" spans="1:6">
      <c r="A64" s="11" t="s">
        <v>57</v>
      </c>
      <c r="B64" s="12"/>
      <c r="C64" s="12"/>
      <c r="D64" s="12"/>
      <c r="E64" s="12"/>
      <c r="F64" s="55">
        <v>500</v>
      </c>
    </row>
    <row r="65" spans="1:6">
      <c r="A65" s="11" t="s">
        <v>58</v>
      </c>
      <c r="B65" s="12"/>
      <c r="C65" s="12"/>
      <c r="D65" s="12"/>
      <c r="E65" s="12"/>
      <c r="F65" s="55">
        <v>700</v>
      </c>
    </row>
    <row r="66" spans="1:6">
      <c r="A66" s="11" t="s">
        <v>59</v>
      </c>
      <c r="B66" s="12"/>
      <c r="C66" s="12"/>
      <c r="D66" s="12"/>
      <c r="E66" s="12"/>
      <c r="F66" s="55">
        <v>1500</v>
      </c>
    </row>
    <row r="67" spans="1:6">
      <c r="A67" s="11" t="s">
        <v>60</v>
      </c>
      <c r="B67" s="12"/>
      <c r="C67" s="12"/>
      <c r="D67" s="12"/>
      <c r="E67" s="12"/>
      <c r="F67" s="55">
        <v>50</v>
      </c>
    </row>
    <row r="68" spans="1:6">
      <c r="A68" s="11" t="s">
        <v>61</v>
      </c>
      <c r="B68" s="12"/>
      <c r="C68" s="12"/>
      <c r="D68" s="12"/>
      <c r="E68" s="12"/>
      <c r="F68" s="55">
        <v>1000</v>
      </c>
    </row>
    <row r="69" spans="1:6">
      <c r="A69" s="11" t="s">
        <v>62</v>
      </c>
      <c r="B69" s="12"/>
      <c r="C69" s="12"/>
      <c r="D69" s="12"/>
      <c r="E69" s="12"/>
      <c r="F69" s="55">
        <v>500</v>
      </c>
    </row>
    <row r="70" spans="1:6">
      <c r="A70" s="16" t="s">
        <v>63</v>
      </c>
      <c r="B70" s="12"/>
      <c r="C70" s="12"/>
      <c r="D70" s="12"/>
      <c r="E70" s="12"/>
      <c r="F70" s="55">
        <v>7500</v>
      </c>
    </row>
    <row r="71" spans="1:6">
      <c r="A71" s="16" t="s">
        <v>64</v>
      </c>
      <c r="B71" s="12"/>
      <c r="C71" s="12"/>
      <c r="D71" s="12"/>
      <c r="E71" s="12"/>
      <c r="F71" s="55">
        <v>800</v>
      </c>
    </row>
    <row r="72" spans="1:6">
      <c r="A72" s="11" t="s">
        <v>65</v>
      </c>
      <c r="B72" s="12"/>
      <c r="C72" s="12"/>
      <c r="D72" s="12"/>
      <c r="E72" s="12"/>
      <c r="F72" s="55">
        <v>250</v>
      </c>
    </row>
    <row r="73" spans="1:6">
      <c r="A73" s="11" t="s">
        <v>66</v>
      </c>
      <c r="B73" s="12"/>
      <c r="C73" s="12"/>
      <c r="D73" s="12"/>
      <c r="E73" s="12"/>
      <c r="F73" s="55">
        <v>0</v>
      </c>
    </row>
    <row r="74" spans="1:6">
      <c r="A74" s="16" t="s">
        <v>67</v>
      </c>
      <c r="B74" s="12"/>
      <c r="C74" s="12"/>
      <c r="D74" s="12"/>
      <c r="E74" s="12"/>
      <c r="F74" s="55">
        <v>750</v>
      </c>
    </row>
    <row r="75" spans="1:6" s="54" customFormat="1">
      <c r="A75" s="62" t="s">
        <v>68</v>
      </c>
      <c r="B75" s="46"/>
      <c r="C75" s="46"/>
      <c r="D75" s="46"/>
      <c r="E75" s="46"/>
      <c r="F75" s="55">
        <v>1500</v>
      </c>
    </row>
    <row r="76" spans="1:6" s="54" customFormat="1">
      <c r="A76" s="62" t="s">
        <v>69</v>
      </c>
      <c r="B76" s="46"/>
      <c r="C76" s="46"/>
      <c r="D76" s="46"/>
      <c r="E76" s="46"/>
      <c r="F76" s="55">
        <v>0</v>
      </c>
    </row>
    <row r="77" spans="1:6">
      <c r="A77" s="16" t="s">
        <v>70</v>
      </c>
      <c r="B77" s="12"/>
      <c r="C77" s="12"/>
      <c r="D77" s="12"/>
      <c r="E77" s="12"/>
      <c r="F77" s="55">
        <v>350</v>
      </c>
    </row>
    <row r="78" spans="1:6">
      <c r="A78" s="62" t="s">
        <v>453</v>
      </c>
      <c r="B78" s="12"/>
      <c r="C78" s="12"/>
      <c r="D78" s="12"/>
      <c r="E78" s="12"/>
      <c r="F78" s="55">
        <v>2500</v>
      </c>
    </row>
    <row r="79" spans="1:6">
      <c r="A79" s="94" t="s">
        <v>454</v>
      </c>
      <c r="B79" s="12"/>
      <c r="C79" s="12"/>
      <c r="D79" s="12"/>
      <c r="E79" s="12"/>
      <c r="F79" s="59">
        <v>150</v>
      </c>
    </row>
    <row r="80" spans="1:6">
      <c r="A80" s="93" t="s">
        <v>494</v>
      </c>
      <c r="B80" s="12"/>
      <c r="C80" s="12"/>
      <c r="D80" s="12"/>
      <c r="E80" s="12"/>
      <c r="F80" s="61"/>
    </row>
    <row r="81" spans="1:6">
      <c r="A81" s="93" t="s">
        <v>493</v>
      </c>
      <c r="B81" s="12"/>
      <c r="C81" s="12"/>
      <c r="D81" s="12"/>
      <c r="E81" s="12"/>
      <c r="F81" s="61"/>
    </row>
    <row r="82" spans="1:6">
      <c r="A82" s="9" t="s">
        <v>71</v>
      </c>
      <c r="B82" s="10"/>
      <c r="C82" s="10"/>
      <c r="D82" s="10"/>
      <c r="E82" s="10"/>
      <c r="F82" s="53">
        <f>SUM(F83:F86)</f>
        <v>16500</v>
      </c>
    </row>
    <row r="83" spans="1:6">
      <c r="A83" s="11" t="s">
        <v>72</v>
      </c>
      <c r="B83" s="12"/>
      <c r="C83" s="12"/>
      <c r="D83" s="12"/>
      <c r="E83" s="12"/>
      <c r="F83" s="55">
        <v>10000</v>
      </c>
    </row>
    <row r="84" spans="1:6">
      <c r="A84" s="11" t="s">
        <v>73</v>
      </c>
      <c r="B84" s="12"/>
      <c r="C84" s="12"/>
      <c r="D84" s="12"/>
      <c r="E84" s="12"/>
      <c r="F84" s="55">
        <v>3500</v>
      </c>
    </row>
    <row r="85" spans="1:6">
      <c r="A85" s="11" t="s">
        <v>74</v>
      </c>
      <c r="B85" s="12"/>
      <c r="C85" s="12"/>
      <c r="D85" s="12"/>
      <c r="E85" s="12"/>
      <c r="F85" s="55">
        <v>3000</v>
      </c>
    </row>
    <row r="86" spans="1:6">
      <c r="A86" s="14" t="s">
        <v>75</v>
      </c>
      <c r="B86" s="15"/>
      <c r="C86" s="15"/>
      <c r="D86" s="15"/>
      <c r="E86" s="15"/>
      <c r="F86" s="59">
        <v>0</v>
      </c>
    </row>
    <row r="87" spans="1:6">
      <c r="A87" s="9" t="s">
        <v>76</v>
      </c>
      <c r="B87" s="10"/>
      <c r="C87" s="10"/>
      <c r="D87" s="10"/>
      <c r="E87" s="10"/>
      <c r="F87" s="53">
        <f>F88</f>
        <v>-4249.37</v>
      </c>
    </row>
    <row r="88" spans="1:6">
      <c r="A88" s="14" t="s">
        <v>77</v>
      </c>
      <c r="B88" s="15"/>
      <c r="C88" s="15"/>
      <c r="D88" s="15"/>
      <c r="E88" s="15"/>
      <c r="F88" s="59">
        <v>-4249.37</v>
      </c>
    </row>
    <row r="89" spans="1:6">
      <c r="A89" s="9" t="s">
        <v>78</v>
      </c>
      <c r="B89" s="10"/>
      <c r="C89" s="10"/>
      <c r="D89" s="10"/>
      <c r="E89" s="10"/>
      <c r="F89" s="61">
        <v>0</v>
      </c>
    </row>
    <row r="90" spans="1:6">
      <c r="A90" s="11" t="s">
        <v>79</v>
      </c>
      <c r="B90" s="12"/>
      <c r="C90" s="12"/>
      <c r="D90" s="12"/>
      <c r="E90" s="12"/>
      <c r="F90" s="61">
        <v>0</v>
      </c>
    </row>
    <row r="91" spans="1:6">
      <c r="A91" s="14" t="s">
        <v>80</v>
      </c>
      <c r="B91" s="15"/>
      <c r="C91" s="15"/>
      <c r="D91" s="15"/>
      <c r="E91" s="15"/>
      <c r="F91" s="59">
        <v>0</v>
      </c>
    </row>
    <row r="92" spans="1:6">
      <c r="A92" s="4" t="s">
        <v>81</v>
      </c>
      <c r="B92" s="5"/>
      <c r="C92" s="5"/>
      <c r="D92" s="5"/>
      <c r="E92" s="5"/>
      <c r="F92" s="21">
        <f>SUM(F139,F93)</f>
        <v>-842735.4</v>
      </c>
    </row>
    <row r="93" spans="1:6">
      <c r="B93" s="6" t="s">
        <v>82</v>
      </c>
      <c r="C93" s="7"/>
      <c r="D93" s="7"/>
      <c r="E93" s="7"/>
      <c r="F93" s="39">
        <f>SUM(F129,F104,F102,F94)</f>
        <v>-380000</v>
      </c>
    </row>
    <row r="94" spans="1:6">
      <c r="A94" s="27"/>
      <c r="B94" s="28" t="s">
        <v>83</v>
      </c>
      <c r="C94" s="10"/>
      <c r="D94" s="10"/>
      <c r="E94" s="10"/>
      <c r="F94" s="61">
        <f>SUM(F95:F101)</f>
        <v>-15900</v>
      </c>
    </row>
    <row r="95" spans="1:6">
      <c r="A95" s="29"/>
      <c r="B95" s="30" t="s">
        <v>84</v>
      </c>
      <c r="C95" s="12"/>
      <c r="D95" s="12"/>
      <c r="E95" s="12"/>
      <c r="F95" s="55">
        <v>-3500</v>
      </c>
    </row>
    <row r="96" spans="1:6">
      <c r="A96" s="29"/>
      <c r="B96" s="30" t="s">
        <v>85</v>
      </c>
      <c r="C96" s="12"/>
      <c r="D96" s="12"/>
      <c r="E96" s="12"/>
      <c r="F96" s="55">
        <v>0</v>
      </c>
    </row>
    <row r="97" spans="1:6">
      <c r="A97" s="29"/>
      <c r="B97" s="30" t="s">
        <v>86</v>
      </c>
      <c r="C97" s="12"/>
      <c r="D97" s="12"/>
      <c r="E97" s="12"/>
      <c r="F97" s="55">
        <v>-400</v>
      </c>
    </row>
    <row r="98" spans="1:6">
      <c r="A98" s="29"/>
      <c r="B98" s="30" t="s">
        <v>87</v>
      </c>
      <c r="C98" s="12"/>
      <c r="D98" s="12"/>
      <c r="E98" s="12"/>
      <c r="F98" s="55">
        <v>-12000</v>
      </c>
    </row>
    <row r="99" spans="1:6">
      <c r="A99" s="29"/>
      <c r="B99" s="30" t="s">
        <v>88</v>
      </c>
      <c r="C99" s="12"/>
      <c r="D99" s="12"/>
      <c r="E99" s="12"/>
      <c r="F99" s="55">
        <v>0</v>
      </c>
    </row>
    <row r="100" spans="1:6">
      <c r="A100" s="29"/>
      <c r="B100" s="31" t="s">
        <v>89</v>
      </c>
      <c r="C100" s="12"/>
      <c r="D100" s="12"/>
      <c r="E100" s="12"/>
      <c r="F100" s="61">
        <v>0</v>
      </c>
    </row>
    <row r="101" spans="1:6">
      <c r="A101" s="29"/>
      <c r="B101" s="93" t="s">
        <v>495</v>
      </c>
      <c r="C101" s="12"/>
      <c r="D101" s="12"/>
      <c r="E101" s="12"/>
      <c r="F101" s="61"/>
    </row>
    <row r="102" spans="1:6" s="8" customFormat="1">
      <c r="A102" s="36"/>
      <c r="B102" s="65" t="s">
        <v>455</v>
      </c>
      <c r="C102" s="10"/>
      <c r="D102" s="10"/>
      <c r="E102" s="10"/>
      <c r="F102" s="63">
        <f>SUM(F103)</f>
        <v>-1800</v>
      </c>
    </row>
    <row r="103" spans="1:6">
      <c r="A103" s="29"/>
      <c r="B103" s="67" t="s">
        <v>456</v>
      </c>
      <c r="C103" s="12"/>
      <c r="D103" s="12"/>
      <c r="E103" s="12"/>
      <c r="F103" s="59">
        <v>-1800</v>
      </c>
    </row>
    <row r="104" spans="1:6">
      <c r="A104" s="27"/>
      <c r="B104" s="28" t="s">
        <v>90</v>
      </c>
      <c r="C104" s="10"/>
      <c r="D104" s="10"/>
      <c r="E104" s="10"/>
      <c r="F104" s="53">
        <f>SUM(F105:F125)</f>
        <v>-359500</v>
      </c>
    </row>
    <row r="105" spans="1:6">
      <c r="A105" s="29"/>
      <c r="B105" s="30" t="s">
        <v>91</v>
      </c>
      <c r="C105" s="12"/>
      <c r="D105" s="12"/>
      <c r="E105" s="12"/>
      <c r="F105" s="55">
        <v>-52000</v>
      </c>
    </row>
    <row r="106" spans="1:6">
      <c r="A106" s="29"/>
      <c r="B106" s="30" t="s">
        <v>92</v>
      </c>
      <c r="C106" s="12"/>
      <c r="D106" s="12"/>
      <c r="E106" s="12"/>
      <c r="F106" s="55">
        <v>-3000</v>
      </c>
    </row>
    <row r="107" spans="1:6">
      <c r="A107" s="29"/>
      <c r="B107" s="30" t="s">
        <v>93</v>
      </c>
      <c r="C107" s="12"/>
      <c r="D107" s="12"/>
      <c r="E107" s="12"/>
      <c r="F107" s="55">
        <v>-27000</v>
      </c>
    </row>
    <row r="108" spans="1:6">
      <c r="A108" s="29"/>
      <c r="B108" s="30" t="s">
        <v>94</v>
      </c>
      <c r="C108" s="12"/>
      <c r="D108" s="12"/>
      <c r="E108" s="12"/>
      <c r="F108" s="55">
        <v>-6000</v>
      </c>
    </row>
    <row r="109" spans="1:6">
      <c r="A109" s="29"/>
      <c r="B109" s="30" t="s">
        <v>95</v>
      </c>
      <c r="C109" s="12"/>
      <c r="D109" s="12"/>
      <c r="E109" s="12"/>
      <c r="F109" s="55">
        <v>-500</v>
      </c>
    </row>
    <row r="110" spans="1:6">
      <c r="A110" s="29"/>
      <c r="B110" s="93" t="s">
        <v>496</v>
      </c>
      <c r="C110" s="12"/>
      <c r="D110" s="12"/>
      <c r="E110" s="12"/>
      <c r="F110" s="55"/>
    </row>
    <row r="111" spans="1:6">
      <c r="A111" s="29"/>
      <c r="B111" s="45" t="s">
        <v>457</v>
      </c>
      <c r="C111" s="46"/>
      <c r="D111" s="46"/>
      <c r="E111" s="46"/>
      <c r="F111" s="55">
        <v>-1000</v>
      </c>
    </row>
    <row r="112" spans="1:6">
      <c r="A112" s="29"/>
      <c r="B112" s="45" t="s">
        <v>96</v>
      </c>
      <c r="C112" s="46"/>
      <c r="D112" s="46"/>
      <c r="E112" s="46"/>
      <c r="F112" s="55">
        <v>0</v>
      </c>
    </row>
    <row r="113" spans="1:6">
      <c r="A113" s="29"/>
      <c r="B113" s="45" t="s">
        <v>97</v>
      </c>
      <c r="C113" s="46"/>
      <c r="D113" s="46"/>
      <c r="E113" s="46"/>
      <c r="F113" s="55">
        <v>0</v>
      </c>
    </row>
    <row r="114" spans="1:6">
      <c r="A114" s="29"/>
      <c r="B114" s="45" t="s">
        <v>98</v>
      </c>
      <c r="C114" s="46"/>
      <c r="D114" s="46"/>
      <c r="E114" s="46"/>
      <c r="F114" s="55">
        <v>-95000</v>
      </c>
    </row>
    <row r="115" spans="1:6">
      <c r="A115" s="29"/>
      <c r="B115" s="45" t="s">
        <v>99</v>
      </c>
      <c r="C115" s="46"/>
      <c r="D115" s="46"/>
      <c r="E115" s="46"/>
      <c r="F115" s="55">
        <v>-5000</v>
      </c>
    </row>
    <row r="116" spans="1:6">
      <c r="A116" s="29"/>
      <c r="B116" s="45" t="s">
        <v>100</v>
      </c>
      <c r="C116" s="46"/>
      <c r="D116" s="46"/>
      <c r="E116" s="46"/>
      <c r="F116" s="55">
        <v>0</v>
      </c>
    </row>
    <row r="117" spans="1:6">
      <c r="A117" s="29"/>
      <c r="B117" s="45" t="s">
        <v>101</v>
      </c>
      <c r="C117" s="46"/>
      <c r="D117" s="46"/>
      <c r="E117" s="46"/>
      <c r="F117" s="55">
        <v>0</v>
      </c>
    </row>
    <row r="118" spans="1:6">
      <c r="A118" s="29"/>
      <c r="B118" s="45" t="s">
        <v>102</v>
      </c>
      <c r="C118" s="46"/>
      <c r="D118" s="46"/>
      <c r="E118" s="46"/>
      <c r="F118" s="55">
        <v>0</v>
      </c>
    </row>
    <row r="119" spans="1:6">
      <c r="A119" s="29"/>
      <c r="B119" s="45" t="s">
        <v>103</v>
      </c>
      <c r="C119" s="46"/>
      <c r="D119" s="46"/>
      <c r="E119" s="46"/>
      <c r="F119" s="55">
        <v>-120000</v>
      </c>
    </row>
    <row r="120" spans="1:6">
      <c r="A120" s="29"/>
      <c r="B120" s="45" t="s">
        <v>104</v>
      </c>
      <c r="C120" s="46"/>
      <c r="D120" s="46"/>
      <c r="E120" s="46"/>
      <c r="F120" s="55">
        <v>-43000</v>
      </c>
    </row>
    <row r="121" spans="1:6">
      <c r="A121" s="29"/>
      <c r="B121" s="45" t="s">
        <v>105</v>
      </c>
      <c r="C121" s="46"/>
      <c r="D121" s="46"/>
      <c r="E121" s="46"/>
      <c r="F121" s="55">
        <v>0</v>
      </c>
    </row>
    <row r="122" spans="1:6">
      <c r="A122" s="29"/>
      <c r="B122" s="45" t="s">
        <v>106</v>
      </c>
      <c r="C122" s="46"/>
      <c r="D122" s="46"/>
      <c r="E122" s="46"/>
      <c r="F122" s="55">
        <v>-6000</v>
      </c>
    </row>
    <row r="123" spans="1:6">
      <c r="A123" s="29"/>
      <c r="B123" s="45" t="s">
        <v>107</v>
      </c>
      <c r="C123" s="46"/>
      <c r="D123" s="46"/>
      <c r="E123" s="46"/>
      <c r="F123" s="55">
        <v>-1000</v>
      </c>
    </row>
    <row r="124" spans="1:6">
      <c r="A124" s="29"/>
      <c r="B124" s="30" t="s">
        <v>108</v>
      </c>
      <c r="C124" s="12"/>
      <c r="D124" s="12"/>
      <c r="E124" s="12"/>
      <c r="F124" s="55">
        <v>0</v>
      </c>
    </row>
    <row r="125" spans="1:6">
      <c r="A125" s="29"/>
      <c r="B125" s="32" t="s">
        <v>109</v>
      </c>
      <c r="C125" s="12"/>
      <c r="D125" s="12"/>
      <c r="E125" s="12"/>
      <c r="F125" s="61">
        <v>0</v>
      </c>
    </row>
    <row r="126" spans="1:6">
      <c r="A126" s="29"/>
      <c r="B126" s="93" t="s">
        <v>497</v>
      </c>
      <c r="C126" s="12"/>
      <c r="D126" s="12"/>
      <c r="E126" s="12"/>
      <c r="F126" s="55">
        <v>0</v>
      </c>
    </row>
    <row r="127" spans="1:6">
      <c r="A127" s="29"/>
      <c r="B127" s="93" t="s">
        <v>498</v>
      </c>
      <c r="C127" s="12"/>
      <c r="D127" s="12"/>
      <c r="E127" s="12"/>
      <c r="F127" s="55">
        <v>0</v>
      </c>
    </row>
    <row r="128" spans="1:6">
      <c r="A128" s="29"/>
      <c r="B128" s="93" t="s">
        <v>499</v>
      </c>
      <c r="C128" s="12"/>
      <c r="D128" s="12"/>
      <c r="E128" s="12"/>
      <c r="F128" s="59">
        <v>0</v>
      </c>
    </row>
    <row r="129" spans="1:6">
      <c r="A129" s="27"/>
      <c r="B129" s="28" t="s">
        <v>110</v>
      </c>
      <c r="C129" s="10"/>
      <c r="D129" s="10"/>
      <c r="E129" s="10"/>
      <c r="F129" s="53">
        <f>SUM(F130:F138)</f>
        <v>-2800</v>
      </c>
    </row>
    <row r="130" spans="1:6">
      <c r="A130" s="29"/>
      <c r="B130" s="30" t="s">
        <v>111</v>
      </c>
      <c r="C130" s="12"/>
      <c r="D130" s="12"/>
      <c r="E130" s="12"/>
      <c r="F130" s="55">
        <v>-2300</v>
      </c>
    </row>
    <row r="131" spans="1:6">
      <c r="A131" s="29"/>
      <c r="B131" s="30" t="s">
        <v>112</v>
      </c>
      <c r="C131" s="12"/>
      <c r="D131" s="12"/>
      <c r="E131" s="12"/>
      <c r="F131" s="55">
        <v>0</v>
      </c>
    </row>
    <row r="132" spans="1:6">
      <c r="A132" s="29"/>
      <c r="B132" s="30" t="s">
        <v>113</v>
      </c>
      <c r="C132" s="12"/>
      <c r="D132" s="12"/>
      <c r="E132" s="12"/>
      <c r="F132" s="55">
        <v>0</v>
      </c>
    </row>
    <row r="133" spans="1:6">
      <c r="A133" s="29"/>
      <c r="B133" s="32" t="s">
        <v>114</v>
      </c>
      <c r="C133" s="12"/>
      <c r="D133" s="12"/>
      <c r="E133" s="12"/>
      <c r="F133" s="55">
        <v>0</v>
      </c>
    </row>
    <row r="134" spans="1:6">
      <c r="A134" s="29"/>
      <c r="B134" s="31" t="s">
        <v>115</v>
      </c>
      <c r="C134" s="12"/>
      <c r="D134" s="12"/>
      <c r="E134" s="12"/>
      <c r="F134" s="55">
        <v>0</v>
      </c>
    </row>
    <row r="135" spans="1:6">
      <c r="A135" s="29"/>
      <c r="B135" s="32" t="s">
        <v>116</v>
      </c>
      <c r="C135" s="12"/>
      <c r="D135" s="12"/>
      <c r="E135" s="12"/>
      <c r="F135" s="55">
        <v>-500</v>
      </c>
    </row>
    <row r="136" spans="1:6">
      <c r="A136" s="29"/>
      <c r="B136" s="32" t="s">
        <v>117</v>
      </c>
      <c r="C136" s="12"/>
      <c r="D136" s="12"/>
      <c r="E136" s="12"/>
      <c r="F136" s="55">
        <v>0</v>
      </c>
    </row>
    <row r="137" spans="1:6">
      <c r="A137" s="29"/>
      <c r="B137" s="32" t="s">
        <v>118</v>
      </c>
      <c r="C137" s="12"/>
      <c r="D137" s="12"/>
      <c r="E137" s="12"/>
      <c r="F137" s="55">
        <v>0</v>
      </c>
    </row>
    <row r="138" spans="1:6">
      <c r="A138" s="33"/>
      <c r="B138" s="47" t="s">
        <v>500</v>
      </c>
      <c r="C138" s="15"/>
      <c r="D138" s="15"/>
      <c r="E138" s="15"/>
      <c r="F138" s="59">
        <v>0</v>
      </c>
    </row>
    <row r="139" spans="1:6">
      <c r="B139" s="6" t="s">
        <v>119</v>
      </c>
      <c r="C139" s="7"/>
      <c r="D139" s="7"/>
      <c r="E139" s="7"/>
      <c r="F139" s="87">
        <f>SUM(F159,F157,F150,F146,F140)</f>
        <v>-462735.4</v>
      </c>
    </row>
    <row r="140" spans="1:6">
      <c r="A140" s="27"/>
      <c r="B140" s="28" t="s">
        <v>120</v>
      </c>
      <c r="C140" s="10"/>
      <c r="D140" s="10"/>
      <c r="E140" s="10"/>
      <c r="F140" s="53">
        <f>SUM(F141:F145)</f>
        <v>-168000</v>
      </c>
    </row>
    <row r="141" spans="1:6">
      <c r="A141" s="29"/>
      <c r="B141" s="32" t="s">
        <v>458</v>
      </c>
      <c r="C141" s="12"/>
      <c r="D141" s="12"/>
      <c r="E141" s="12"/>
      <c r="F141" s="55">
        <v>-150000</v>
      </c>
    </row>
    <row r="142" spans="1:6">
      <c r="A142" s="29"/>
      <c r="B142" s="30" t="s">
        <v>121</v>
      </c>
      <c r="C142" s="12"/>
      <c r="D142" s="12"/>
      <c r="E142" s="12"/>
      <c r="F142" s="55">
        <v>-8000</v>
      </c>
    </row>
    <row r="143" spans="1:6">
      <c r="A143" s="29"/>
      <c r="B143" s="30" t="s">
        <v>122</v>
      </c>
      <c r="C143" s="12"/>
      <c r="D143" s="12"/>
      <c r="E143" s="12"/>
      <c r="F143" s="55">
        <v>-10000</v>
      </c>
    </row>
    <row r="144" spans="1:6">
      <c r="A144" s="29"/>
      <c r="B144" s="93" t="s">
        <v>501</v>
      </c>
      <c r="C144" s="12"/>
      <c r="D144" s="12"/>
      <c r="E144" s="12"/>
      <c r="F144" s="55"/>
    </row>
    <row r="145" spans="1:6">
      <c r="A145" s="33"/>
      <c r="B145" s="35" t="s">
        <v>123</v>
      </c>
      <c r="C145" s="15"/>
      <c r="D145" s="15"/>
      <c r="E145" s="15"/>
      <c r="F145" s="59">
        <v>0</v>
      </c>
    </row>
    <row r="146" spans="1:6">
      <c r="A146" s="27"/>
      <c r="B146" s="28" t="s">
        <v>124</v>
      </c>
      <c r="C146" s="10"/>
      <c r="D146" s="10"/>
      <c r="E146" s="10"/>
      <c r="F146" s="53">
        <f>SUM(F147:F149)</f>
        <v>-27500</v>
      </c>
    </row>
    <row r="147" spans="1:6">
      <c r="A147" s="29"/>
      <c r="B147" s="30" t="s">
        <v>125</v>
      </c>
      <c r="C147" s="12"/>
      <c r="D147" s="12"/>
      <c r="E147" s="12"/>
      <c r="F147" s="55">
        <v>-10000</v>
      </c>
    </row>
    <row r="148" spans="1:6">
      <c r="A148" s="29"/>
      <c r="B148" s="30" t="s">
        <v>126</v>
      </c>
      <c r="C148" s="12"/>
      <c r="D148" s="12"/>
      <c r="E148" s="12"/>
      <c r="F148" s="55">
        <v>-2500</v>
      </c>
    </row>
    <row r="149" spans="1:6">
      <c r="A149" s="33"/>
      <c r="B149" s="35" t="s">
        <v>127</v>
      </c>
      <c r="C149" s="15"/>
      <c r="D149" s="15"/>
      <c r="E149" s="15"/>
      <c r="F149" s="59">
        <v>-15000</v>
      </c>
    </row>
    <row r="150" spans="1:6">
      <c r="A150" s="36"/>
      <c r="B150" s="28" t="s">
        <v>128</v>
      </c>
      <c r="C150" s="10"/>
      <c r="D150" s="10"/>
      <c r="E150" s="10"/>
      <c r="F150" s="53">
        <f>SUM(F151:F156)</f>
        <v>-141000</v>
      </c>
    </row>
    <row r="151" spans="1:6">
      <c r="A151" s="29"/>
      <c r="B151" s="30" t="s">
        <v>129</v>
      </c>
      <c r="C151" s="12"/>
      <c r="D151" s="12"/>
      <c r="E151" s="12"/>
      <c r="F151" s="55">
        <v>-120000</v>
      </c>
    </row>
    <row r="152" spans="1:6">
      <c r="A152" s="29"/>
      <c r="B152" s="32" t="s">
        <v>130</v>
      </c>
      <c r="C152" s="12"/>
      <c r="D152" s="12"/>
      <c r="E152" s="12"/>
      <c r="F152" s="55">
        <v>0</v>
      </c>
    </row>
    <row r="153" spans="1:6">
      <c r="A153" s="29"/>
      <c r="B153" s="31" t="s">
        <v>131</v>
      </c>
      <c r="C153" s="12"/>
      <c r="D153" s="12"/>
      <c r="E153" s="12"/>
      <c r="F153" s="55">
        <v>-3000</v>
      </c>
    </row>
    <row r="154" spans="1:6">
      <c r="A154" s="29"/>
      <c r="B154" s="31" t="s">
        <v>132</v>
      </c>
      <c r="C154" s="12"/>
      <c r="D154" s="12"/>
      <c r="E154" s="12"/>
      <c r="F154" s="55">
        <v>-11000</v>
      </c>
    </row>
    <row r="155" spans="1:6">
      <c r="A155" s="29"/>
      <c r="B155" s="32" t="s">
        <v>459</v>
      </c>
      <c r="C155" s="12"/>
      <c r="D155" s="12"/>
      <c r="E155" s="12"/>
      <c r="F155" s="55">
        <v>-7000</v>
      </c>
    </row>
    <row r="156" spans="1:6">
      <c r="A156" s="33"/>
      <c r="B156" s="34" t="s">
        <v>133</v>
      </c>
      <c r="C156" s="15"/>
      <c r="D156" s="15"/>
      <c r="E156" s="15"/>
      <c r="F156" s="59">
        <v>0</v>
      </c>
    </row>
    <row r="157" spans="1:6">
      <c r="A157" s="36"/>
      <c r="B157" s="28" t="s">
        <v>134</v>
      </c>
      <c r="C157" s="10"/>
      <c r="D157" s="10"/>
      <c r="E157" s="10"/>
      <c r="F157" s="53">
        <f>F158</f>
        <v>0</v>
      </c>
    </row>
    <row r="158" spans="1:6">
      <c r="A158" s="33"/>
      <c r="B158" s="35" t="s">
        <v>135</v>
      </c>
      <c r="C158" s="15"/>
      <c r="D158" s="15"/>
      <c r="E158" s="15"/>
      <c r="F158" s="59">
        <v>0</v>
      </c>
    </row>
    <row r="159" spans="1:6">
      <c r="A159" s="27"/>
      <c r="B159" s="28" t="s">
        <v>136</v>
      </c>
      <c r="C159" s="10"/>
      <c r="D159" s="10"/>
      <c r="E159" s="10"/>
      <c r="F159" s="53">
        <f>SUM(F160:F163)</f>
        <v>-126235.4</v>
      </c>
    </row>
    <row r="160" spans="1:6">
      <c r="A160" s="29"/>
      <c r="B160" s="30" t="s">
        <v>137</v>
      </c>
      <c r="C160" s="12"/>
      <c r="D160" s="12"/>
      <c r="E160" s="12"/>
      <c r="F160" s="55">
        <v>-104235.4</v>
      </c>
    </row>
    <row r="161" spans="1:6">
      <c r="A161" s="29"/>
      <c r="B161" s="30" t="s">
        <v>138</v>
      </c>
      <c r="C161" s="12"/>
      <c r="D161" s="12"/>
      <c r="E161" s="12"/>
      <c r="F161" s="55">
        <v>-10000</v>
      </c>
    </row>
    <row r="162" spans="1:6">
      <c r="A162" s="29"/>
      <c r="B162" s="30" t="s">
        <v>139</v>
      </c>
      <c r="C162" s="12"/>
      <c r="D162" s="12"/>
      <c r="E162" s="12"/>
      <c r="F162" s="55">
        <v>0</v>
      </c>
    </row>
    <row r="163" spans="1:6">
      <c r="A163" s="33"/>
      <c r="B163" s="34" t="s">
        <v>140</v>
      </c>
      <c r="C163" s="15"/>
      <c r="D163" s="15"/>
      <c r="E163" s="15"/>
      <c r="F163" s="59">
        <v>-12000</v>
      </c>
    </row>
    <row r="164" spans="1:6">
      <c r="A164" s="12"/>
      <c r="B164" s="93" t="s">
        <v>502</v>
      </c>
      <c r="C164" s="12"/>
      <c r="D164" s="12"/>
      <c r="E164" s="12"/>
      <c r="F164" s="61"/>
    </row>
    <row r="165" spans="1:6">
      <c r="A165" s="4" t="s">
        <v>141</v>
      </c>
      <c r="B165" s="5"/>
      <c r="C165" s="5"/>
      <c r="D165" s="5"/>
      <c r="E165" s="5"/>
      <c r="F165" s="13">
        <f>SUM(F253,F166)</f>
        <v>470209.57999999996</v>
      </c>
    </row>
    <row r="166" spans="1:6">
      <c r="B166" s="6" t="s">
        <v>142</v>
      </c>
      <c r="C166" s="7"/>
      <c r="D166" s="7"/>
      <c r="E166" s="7"/>
      <c r="F166" s="88">
        <f>SUM(F251,F167)</f>
        <v>356828.74</v>
      </c>
    </row>
    <row r="167" spans="1:6">
      <c r="A167" s="27"/>
      <c r="B167" s="28" t="s">
        <v>143</v>
      </c>
      <c r="C167" s="10"/>
      <c r="D167" s="10"/>
      <c r="E167" s="10"/>
      <c r="F167" s="53">
        <f>SUM(F168:F243)</f>
        <v>356828.74</v>
      </c>
    </row>
    <row r="168" spans="1:6">
      <c r="A168" s="29"/>
      <c r="B168" s="30" t="s">
        <v>144</v>
      </c>
      <c r="C168" s="12"/>
      <c r="D168" s="12"/>
      <c r="E168" s="12"/>
      <c r="F168" s="55">
        <v>29742.22</v>
      </c>
    </row>
    <row r="169" spans="1:6">
      <c r="A169" s="29"/>
      <c r="B169" s="30" t="s">
        <v>145</v>
      </c>
      <c r="C169" s="12"/>
      <c r="D169" s="12"/>
      <c r="E169" s="12"/>
      <c r="F169" s="18">
        <v>0</v>
      </c>
    </row>
    <row r="170" spans="1:6" s="26" customFormat="1">
      <c r="A170" s="38"/>
      <c r="B170" s="45" t="s">
        <v>146</v>
      </c>
      <c r="C170" s="46"/>
      <c r="D170" s="46"/>
      <c r="E170" s="46"/>
      <c r="F170" s="18">
        <v>0</v>
      </c>
    </row>
    <row r="171" spans="1:6" s="26" customFormat="1">
      <c r="A171" s="38"/>
      <c r="B171" s="45" t="s">
        <v>147</v>
      </c>
      <c r="C171" s="46"/>
      <c r="D171" s="46"/>
      <c r="E171" s="46"/>
      <c r="F171" s="18">
        <v>0</v>
      </c>
    </row>
    <row r="172" spans="1:6">
      <c r="A172" s="29"/>
      <c r="B172" s="45" t="s">
        <v>148</v>
      </c>
      <c r="C172" s="46"/>
      <c r="D172" s="46"/>
      <c r="E172" s="46"/>
      <c r="F172" s="55">
        <v>27035.4</v>
      </c>
    </row>
    <row r="173" spans="1:6">
      <c r="A173" s="29"/>
      <c r="B173" s="45" t="s">
        <v>149</v>
      </c>
      <c r="C173" s="46"/>
      <c r="D173" s="46"/>
      <c r="E173" s="46"/>
      <c r="F173" s="55">
        <v>0</v>
      </c>
    </row>
    <row r="174" spans="1:6">
      <c r="A174" s="29"/>
      <c r="B174" s="45" t="s">
        <v>150</v>
      </c>
      <c r="C174" s="46"/>
      <c r="D174" s="46"/>
      <c r="E174" s="46"/>
      <c r="F174" s="18">
        <v>0</v>
      </c>
    </row>
    <row r="175" spans="1:6">
      <c r="A175" s="29"/>
      <c r="B175" s="45" t="s">
        <v>151</v>
      </c>
      <c r="C175" s="46"/>
      <c r="D175" s="46"/>
      <c r="E175" s="46"/>
      <c r="F175" s="55">
        <v>27035.4</v>
      </c>
    </row>
    <row r="176" spans="1:6">
      <c r="A176" s="29"/>
      <c r="B176" s="45" t="s">
        <v>152</v>
      </c>
      <c r="C176" s="46"/>
      <c r="D176" s="46"/>
      <c r="E176" s="46"/>
      <c r="F176" s="54">
        <v>0</v>
      </c>
    </row>
    <row r="177" spans="1:6">
      <c r="A177" s="29"/>
      <c r="B177" s="45" t="s">
        <v>153</v>
      </c>
      <c r="C177" s="46"/>
      <c r="D177" s="46"/>
      <c r="E177" s="46"/>
      <c r="F177" s="55">
        <v>0</v>
      </c>
    </row>
    <row r="178" spans="1:6">
      <c r="A178" s="29"/>
      <c r="B178" s="45" t="s">
        <v>154</v>
      </c>
      <c r="C178" s="46"/>
      <c r="D178" s="46"/>
      <c r="E178" s="46"/>
      <c r="F178" s="55">
        <v>9118.2000000000007</v>
      </c>
    </row>
    <row r="179" spans="1:6">
      <c r="A179" s="29"/>
      <c r="B179" s="45" t="s">
        <v>155</v>
      </c>
      <c r="C179" s="46"/>
      <c r="D179" s="46"/>
      <c r="E179" s="46"/>
      <c r="F179" s="55">
        <v>0</v>
      </c>
    </row>
    <row r="180" spans="1:6">
      <c r="A180" s="29"/>
      <c r="B180" s="45" t="s">
        <v>156</v>
      </c>
      <c r="C180" s="46"/>
      <c r="D180" s="46"/>
      <c r="E180" s="46"/>
      <c r="F180" s="55">
        <v>5300</v>
      </c>
    </row>
    <row r="181" spans="1:6">
      <c r="A181" s="29"/>
      <c r="B181" s="45" t="s">
        <v>157</v>
      </c>
      <c r="C181" s="46"/>
      <c r="D181" s="46"/>
      <c r="E181" s="46"/>
      <c r="F181" s="55">
        <v>0</v>
      </c>
    </row>
    <row r="182" spans="1:6">
      <c r="A182" s="29"/>
      <c r="B182" s="45" t="s">
        <v>158</v>
      </c>
      <c r="C182" s="46"/>
      <c r="D182" s="46"/>
      <c r="E182" s="46"/>
      <c r="F182" s="55">
        <v>1500</v>
      </c>
    </row>
    <row r="183" spans="1:6">
      <c r="A183" s="29"/>
      <c r="B183" s="45" t="s">
        <v>159</v>
      </c>
      <c r="C183" s="46"/>
      <c r="D183" s="46"/>
      <c r="E183" s="46"/>
      <c r="F183" s="55">
        <v>27035.4</v>
      </c>
    </row>
    <row r="184" spans="1:6">
      <c r="A184" s="29"/>
      <c r="B184" s="45" t="s">
        <v>463</v>
      </c>
      <c r="C184" s="46"/>
      <c r="D184" s="46"/>
      <c r="E184" s="46"/>
      <c r="F184" s="55">
        <v>22800</v>
      </c>
    </row>
    <row r="185" spans="1:6">
      <c r="A185" s="29"/>
      <c r="B185" s="45" t="s">
        <v>160</v>
      </c>
      <c r="C185" s="46"/>
      <c r="D185" s="46"/>
      <c r="E185" s="46"/>
      <c r="F185" s="55">
        <v>0</v>
      </c>
    </row>
    <row r="186" spans="1:6">
      <c r="A186" s="29"/>
      <c r="B186" s="45" t="s">
        <v>161</v>
      </c>
      <c r="C186" s="46"/>
      <c r="D186" s="46"/>
      <c r="E186" s="46"/>
      <c r="F186" s="55">
        <v>200</v>
      </c>
    </row>
    <row r="187" spans="1:6">
      <c r="A187" s="29"/>
      <c r="B187" s="45" t="s">
        <v>162</v>
      </c>
      <c r="C187" s="46"/>
      <c r="D187" s="46"/>
      <c r="E187" s="46"/>
      <c r="F187" s="55">
        <v>0</v>
      </c>
    </row>
    <row r="188" spans="1:6">
      <c r="A188" s="29"/>
      <c r="B188" s="45" t="s">
        <v>163</v>
      </c>
      <c r="C188" s="46"/>
      <c r="D188" s="46"/>
      <c r="E188" s="46"/>
      <c r="F188" s="55">
        <v>27035.4</v>
      </c>
    </row>
    <row r="189" spans="1:6">
      <c r="A189" s="29"/>
      <c r="B189" s="45" t="s">
        <v>164</v>
      </c>
      <c r="C189" s="46"/>
      <c r="D189" s="46"/>
      <c r="E189" s="46"/>
      <c r="F189" s="55">
        <v>1500</v>
      </c>
    </row>
    <row r="190" spans="1:6">
      <c r="A190" s="29"/>
      <c r="B190" s="45" t="s">
        <v>165</v>
      </c>
      <c r="C190" s="46"/>
      <c r="D190" s="46"/>
      <c r="E190" s="46"/>
      <c r="F190" s="55">
        <v>0</v>
      </c>
    </row>
    <row r="191" spans="1:6">
      <c r="A191" s="29"/>
      <c r="B191" s="45" t="s">
        <v>166</v>
      </c>
      <c r="C191" s="46"/>
      <c r="D191" s="46"/>
      <c r="E191" s="46"/>
      <c r="F191" s="55">
        <v>0</v>
      </c>
    </row>
    <row r="192" spans="1:6">
      <c r="A192" s="29"/>
      <c r="B192" s="45" t="s">
        <v>167</v>
      </c>
      <c r="C192" s="46"/>
      <c r="D192" s="46"/>
      <c r="E192" s="46"/>
      <c r="F192" s="55">
        <v>0</v>
      </c>
    </row>
    <row r="193" spans="1:6">
      <c r="A193" s="29"/>
      <c r="B193" s="45" t="s">
        <v>168</v>
      </c>
      <c r="C193" s="46"/>
      <c r="D193" s="46"/>
      <c r="E193" s="46"/>
      <c r="F193" s="55">
        <v>0</v>
      </c>
    </row>
    <row r="194" spans="1:6">
      <c r="A194" s="29"/>
      <c r="B194" s="45" t="s">
        <v>169</v>
      </c>
      <c r="C194" s="46"/>
      <c r="D194" s="46"/>
      <c r="E194" s="46"/>
      <c r="F194" s="55">
        <v>22800</v>
      </c>
    </row>
    <row r="195" spans="1:6">
      <c r="A195" s="29"/>
      <c r="B195" s="45" t="s">
        <v>170</v>
      </c>
      <c r="C195" s="46"/>
      <c r="D195" s="46"/>
      <c r="E195" s="46"/>
      <c r="F195" s="55">
        <v>0</v>
      </c>
    </row>
    <row r="196" spans="1:6">
      <c r="A196" s="29"/>
      <c r="B196" s="45" t="s">
        <v>171</v>
      </c>
      <c r="C196" s="46"/>
      <c r="D196" s="46"/>
      <c r="E196" s="46"/>
      <c r="F196" s="55">
        <v>5500</v>
      </c>
    </row>
    <row r="197" spans="1:6">
      <c r="A197" s="29"/>
      <c r="B197" s="45" t="s">
        <v>172</v>
      </c>
      <c r="C197" s="46"/>
      <c r="D197" s="46"/>
      <c r="E197" s="46"/>
      <c r="F197" s="55">
        <v>0</v>
      </c>
    </row>
    <row r="198" spans="1:6">
      <c r="A198" s="29"/>
      <c r="B198" s="45" t="s">
        <v>173</v>
      </c>
      <c r="C198" s="46"/>
      <c r="D198" s="46"/>
      <c r="E198" s="46"/>
      <c r="F198" s="55">
        <v>2500</v>
      </c>
    </row>
    <row r="199" spans="1:6">
      <c r="A199" s="29"/>
      <c r="B199" s="45" t="s">
        <v>460</v>
      </c>
      <c r="C199" s="46"/>
      <c r="D199" s="46"/>
      <c r="E199" s="46"/>
      <c r="F199" s="55">
        <v>300</v>
      </c>
    </row>
    <row r="200" spans="1:6" s="26" customFormat="1">
      <c r="A200" s="38"/>
      <c r="B200" s="45" t="s">
        <v>174</v>
      </c>
      <c r="C200" s="46"/>
      <c r="D200" s="46"/>
      <c r="E200" s="46"/>
      <c r="F200" s="18">
        <v>0</v>
      </c>
    </row>
    <row r="201" spans="1:6" s="26" customFormat="1">
      <c r="A201" s="38"/>
      <c r="B201" s="45" t="s">
        <v>175</v>
      </c>
      <c r="C201" s="46"/>
      <c r="D201" s="46"/>
      <c r="E201" s="46"/>
      <c r="F201" s="18">
        <v>0</v>
      </c>
    </row>
    <row r="202" spans="1:6" s="26" customFormat="1">
      <c r="A202" s="38"/>
      <c r="B202" s="45" t="s">
        <v>176</v>
      </c>
      <c r="C202" s="46"/>
      <c r="D202" s="46"/>
      <c r="E202" s="46"/>
      <c r="F202" s="18">
        <v>0</v>
      </c>
    </row>
    <row r="203" spans="1:6">
      <c r="A203" s="29"/>
      <c r="B203" s="45" t="s">
        <v>177</v>
      </c>
      <c r="C203" s="46"/>
      <c r="D203" s="46"/>
      <c r="E203" s="46"/>
      <c r="F203" s="55">
        <v>24513.360000000001</v>
      </c>
    </row>
    <row r="204" spans="1:6">
      <c r="A204" s="29"/>
      <c r="B204" s="45" t="s">
        <v>178</v>
      </c>
      <c r="C204" s="46"/>
      <c r="D204" s="46"/>
      <c r="E204" s="46"/>
      <c r="F204" s="55">
        <v>0</v>
      </c>
    </row>
    <row r="205" spans="1:6">
      <c r="A205" s="29"/>
      <c r="B205" s="45" t="s">
        <v>179</v>
      </c>
      <c r="C205" s="46"/>
      <c r="D205" s="46"/>
      <c r="E205" s="46"/>
      <c r="F205" s="55">
        <v>1000</v>
      </c>
    </row>
    <row r="206" spans="1:6">
      <c r="A206" s="29"/>
      <c r="B206" s="45" t="s">
        <v>180</v>
      </c>
      <c r="C206" s="46"/>
      <c r="D206" s="46"/>
      <c r="E206" s="46"/>
      <c r="F206" s="55">
        <v>0</v>
      </c>
    </row>
    <row r="207" spans="1:6">
      <c r="A207" s="29"/>
      <c r="B207" s="45" t="s">
        <v>181</v>
      </c>
      <c r="C207" s="46"/>
      <c r="D207" s="46"/>
      <c r="E207" s="46"/>
      <c r="F207" s="55">
        <v>0</v>
      </c>
    </row>
    <row r="208" spans="1:6">
      <c r="A208" s="29"/>
      <c r="B208" s="45" t="s">
        <v>182</v>
      </c>
      <c r="C208" s="46"/>
      <c r="D208" s="46"/>
      <c r="E208" s="46"/>
      <c r="F208" s="55">
        <v>3000</v>
      </c>
    </row>
    <row r="209" spans="1:6">
      <c r="A209" s="29"/>
      <c r="B209" s="45" t="s">
        <v>183</v>
      </c>
      <c r="C209" s="46"/>
      <c r="D209" s="46"/>
      <c r="E209" s="46"/>
      <c r="F209" s="55">
        <v>0</v>
      </c>
    </row>
    <row r="210" spans="1:6">
      <c r="A210" s="29"/>
      <c r="B210" s="45" t="s">
        <v>184</v>
      </c>
      <c r="C210" s="46"/>
      <c r="D210" s="46"/>
      <c r="E210" s="46"/>
      <c r="F210" s="55">
        <v>0</v>
      </c>
    </row>
    <row r="211" spans="1:6">
      <c r="A211" s="29"/>
      <c r="B211" s="45" t="s">
        <v>185</v>
      </c>
      <c r="C211" s="46"/>
      <c r="D211" s="46"/>
      <c r="E211" s="46"/>
      <c r="F211" s="55">
        <v>24513.360000000001</v>
      </c>
    </row>
    <row r="212" spans="1:6">
      <c r="A212" s="29"/>
      <c r="B212" s="64" t="s">
        <v>186</v>
      </c>
      <c r="C212" s="54"/>
      <c r="D212" s="54"/>
      <c r="E212" s="54"/>
      <c r="F212" s="55">
        <v>0</v>
      </c>
    </row>
    <row r="213" spans="1:6">
      <c r="A213" s="29"/>
      <c r="B213" s="64" t="s">
        <v>187</v>
      </c>
      <c r="C213" s="54"/>
      <c r="D213" s="54"/>
      <c r="E213" s="54"/>
      <c r="F213" s="55">
        <v>0</v>
      </c>
    </row>
    <row r="214" spans="1:6">
      <c r="A214" s="29"/>
      <c r="B214" s="64" t="s">
        <v>188</v>
      </c>
      <c r="C214" s="54"/>
      <c r="D214" s="54"/>
      <c r="E214" s="54"/>
      <c r="F214" s="55">
        <v>0</v>
      </c>
    </row>
    <row r="215" spans="1:6">
      <c r="A215" s="29"/>
      <c r="B215" s="64" t="s">
        <v>189</v>
      </c>
      <c r="C215" s="54"/>
      <c r="D215" s="54"/>
      <c r="E215" s="54"/>
      <c r="F215" s="55">
        <v>0</v>
      </c>
    </row>
    <row r="216" spans="1:6">
      <c r="A216" s="29"/>
      <c r="B216" s="64" t="s">
        <v>190</v>
      </c>
      <c r="C216" s="54"/>
      <c r="D216" s="54"/>
      <c r="E216" s="54"/>
      <c r="F216" s="55">
        <v>0</v>
      </c>
    </row>
    <row r="217" spans="1:6">
      <c r="A217" s="29"/>
      <c r="B217" s="64" t="s">
        <v>191</v>
      </c>
      <c r="C217" s="54"/>
      <c r="D217" s="54"/>
      <c r="E217" s="54"/>
      <c r="F217" s="55">
        <v>0</v>
      </c>
    </row>
    <row r="218" spans="1:6">
      <c r="A218" s="29"/>
      <c r="B218" s="64" t="s">
        <v>192</v>
      </c>
      <c r="C218" s="54"/>
      <c r="D218" s="54"/>
      <c r="E218" s="54"/>
      <c r="F218" s="55">
        <v>0</v>
      </c>
    </row>
    <row r="219" spans="1:6">
      <c r="A219" s="29"/>
      <c r="B219" s="64" t="s">
        <v>193</v>
      </c>
      <c r="C219" s="54"/>
      <c r="D219" s="54"/>
      <c r="E219" s="54"/>
      <c r="F219" s="55">
        <v>0</v>
      </c>
    </row>
    <row r="220" spans="1:6">
      <c r="A220" s="29"/>
      <c r="B220" s="64" t="s">
        <v>194</v>
      </c>
      <c r="C220" s="54"/>
      <c r="D220" s="54"/>
      <c r="E220" s="54"/>
      <c r="F220" s="55">
        <v>0</v>
      </c>
    </row>
    <row r="221" spans="1:6">
      <c r="A221" s="29"/>
      <c r="B221" s="64" t="s">
        <v>195</v>
      </c>
      <c r="C221" s="54"/>
      <c r="D221" s="54"/>
      <c r="E221" s="54"/>
      <c r="F221" s="55">
        <v>0</v>
      </c>
    </row>
    <row r="222" spans="1:6">
      <c r="A222" s="29"/>
      <c r="B222" s="64" t="s">
        <v>196</v>
      </c>
      <c r="C222" s="54"/>
      <c r="D222" s="54"/>
      <c r="E222" s="54"/>
      <c r="F222" s="55">
        <v>0</v>
      </c>
    </row>
    <row r="223" spans="1:6">
      <c r="A223" s="29"/>
      <c r="B223" s="64" t="s">
        <v>197</v>
      </c>
      <c r="C223" s="54"/>
      <c r="D223" s="54"/>
      <c r="E223" s="54"/>
      <c r="F223" s="55">
        <v>0</v>
      </c>
    </row>
    <row r="224" spans="1:6">
      <c r="A224" s="29"/>
      <c r="B224" s="64" t="s">
        <v>198</v>
      </c>
      <c r="C224" s="54"/>
      <c r="D224" s="54"/>
      <c r="E224" s="54"/>
      <c r="F224" s="55">
        <v>0</v>
      </c>
    </row>
    <row r="225" spans="1:6">
      <c r="A225" s="29"/>
      <c r="B225" s="64" t="s">
        <v>199</v>
      </c>
      <c r="C225" s="54"/>
      <c r="D225" s="54"/>
      <c r="E225" s="54"/>
      <c r="F225" s="55">
        <v>0</v>
      </c>
    </row>
    <row r="226" spans="1:6">
      <c r="A226" s="29"/>
      <c r="B226" s="64" t="s">
        <v>200</v>
      </c>
      <c r="C226" s="54"/>
      <c r="D226" s="54"/>
      <c r="E226" s="54"/>
      <c r="F226" s="55">
        <v>0</v>
      </c>
    </row>
    <row r="227" spans="1:6">
      <c r="A227" s="29"/>
      <c r="B227" s="64" t="s">
        <v>201</v>
      </c>
      <c r="C227" s="54"/>
      <c r="D227" s="54"/>
      <c r="E227" s="54"/>
      <c r="F227" s="55">
        <v>5500</v>
      </c>
    </row>
    <row r="228" spans="1:6">
      <c r="A228" s="29"/>
      <c r="B228" s="64" t="s">
        <v>202</v>
      </c>
      <c r="C228" s="54"/>
      <c r="D228" s="54"/>
      <c r="E228" s="54"/>
      <c r="F228" s="55">
        <v>4000</v>
      </c>
    </row>
    <row r="229" spans="1:6">
      <c r="A229" s="29"/>
      <c r="B229" s="64" t="s">
        <v>203</v>
      </c>
      <c r="C229" s="54"/>
      <c r="D229" s="54"/>
      <c r="E229" s="54"/>
      <c r="F229" s="55">
        <v>2000</v>
      </c>
    </row>
    <row r="230" spans="1:6">
      <c r="A230" s="29"/>
      <c r="B230" s="64" t="s">
        <v>204</v>
      </c>
      <c r="C230" s="54"/>
      <c r="D230" s="54"/>
      <c r="E230" s="54"/>
      <c r="F230" s="55">
        <v>0</v>
      </c>
    </row>
    <row r="231" spans="1:6">
      <c r="A231" s="29"/>
      <c r="B231" s="64" t="s">
        <v>205</v>
      </c>
      <c r="C231" s="54"/>
      <c r="D231" s="54"/>
      <c r="E231" s="54"/>
      <c r="F231" s="55">
        <v>0</v>
      </c>
    </row>
    <row r="232" spans="1:6">
      <c r="A232" s="29"/>
      <c r="B232" s="64" t="s">
        <v>206</v>
      </c>
      <c r="C232" s="54"/>
      <c r="D232" s="54"/>
      <c r="E232" s="54"/>
      <c r="F232" s="55">
        <v>4800</v>
      </c>
    </row>
    <row r="233" spans="1:6">
      <c r="A233" s="29"/>
      <c r="B233" s="64" t="s">
        <v>207</v>
      </c>
      <c r="C233" s="54"/>
      <c r="D233" s="54"/>
      <c r="E233" s="54"/>
      <c r="F233" s="55">
        <v>0</v>
      </c>
    </row>
    <row r="234" spans="1:6">
      <c r="A234" s="29"/>
      <c r="B234" s="64" t="s">
        <v>208</v>
      </c>
      <c r="C234" s="54"/>
      <c r="D234" s="54"/>
      <c r="E234" s="54"/>
      <c r="F234" s="55">
        <v>5000</v>
      </c>
    </row>
    <row r="235" spans="1:6">
      <c r="A235" s="29"/>
      <c r="B235" s="64" t="s">
        <v>209</v>
      </c>
      <c r="C235" s="54"/>
      <c r="D235" s="54"/>
      <c r="E235" s="54"/>
      <c r="F235" s="55">
        <v>0</v>
      </c>
    </row>
    <row r="236" spans="1:6">
      <c r="A236" s="29"/>
      <c r="B236" s="64" t="s">
        <v>464</v>
      </c>
      <c r="C236" s="54"/>
      <c r="D236" s="54"/>
      <c r="E236" s="54"/>
      <c r="F236" s="55">
        <v>1200</v>
      </c>
    </row>
    <row r="237" spans="1:6" s="26" customFormat="1">
      <c r="A237" s="38"/>
      <c r="B237" s="64" t="s">
        <v>462</v>
      </c>
      <c r="C237" s="54"/>
      <c r="D237" s="54"/>
      <c r="E237" s="54"/>
      <c r="F237" s="55">
        <v>22800</v>
      </c>
    </row>
    <row r="238" spans="1:6">
      <c r="A238" s="29"/>
      <c r="B238" s="45" t="s">
        <v>210</v>
      </c>
      <c r="C238" s="46"/>
      <c r="D238" s="46"/>
      <c r="E238" s="46"/>
      <c r="F238" s="55">
        <v>22800</v>
      </c>
    </row>
    <row r="239" spans="1:6" s="26" customFormat="1">
      <c r="A239" s="38"/>
      <c r="B239" s="45" t="s">
        <v>211</v>
      </c>
      <c r="C239" s="46"/>
      <c r="D239" s="46"/>
      <c r="E239" s="46"/>
      <c r="F239" s="55">
        <v>0</v>
      </c>
    </row>
    <row r="240" spans="1:6" s="26" customFormat="1">
      <c r="A240" s="38"/>
      <c r="B240" s="45" t="s">
        <v>461</v>
      </c>
      <c r="C240" s="46"/>
      <c r="D240" s="46"/>
      <c r="E240" s="46"/>
      <c r="F240" s="55">
        <v>22800</v>
      </c>
    </row>
    <row r="241" spans="1:6" s="26" customFormat="1">
      <c r="A241" s="38"/>
      <c r="B241" s="93" t="s">
        <v>504</v>
      </c>
      <c r="C241" s="46"/>
      <c r="D241" s="46"/>
      <c r="E241" s="46"/>
      <c r="F241" s="55">
        <v>0</v>
      </c>
    </row>
    <row r="242" spans="1:6" s="26" customFormat="1">
      <c r="A242" s="38"/>
      <c r="B242" s="45" t="s">
        <v>212</v>
      </c>
      <c r="C242" s="46"/>
      <c r="D242" s="46"/>
      <c r="E242" s="46"/>
      <c r="F242" s="55">
        <v>0</v>
      </c>
    </row>
    <row r="243" spans="1:6">
      <c r="A243" s="29"/>
      <c r="B243" s="45" t="s">
        <v>213</v>
      </c>
      <c r="C243" s="46"/>
      <c r="D243" s="46"/>
      <c r="E243" s="46"/>
      <c r="F243" s="61">
        <v>3500</v>
      </c>
    </row>
    <row r="244" spans="1:6">
      <c r="A244" s="29"/>
      <c r="B244" s="93" t="s">
        <v>503</v>
      </c>
      <c r="C244" s="46"/>
      <c r="D244" s="46"/>
      <c r="E244" s="46"/>
      <c r="F244" s="55">
        <v>0</v>
      </c>
    </row>
    <row r="245" spans="1:6">
      <c r="A245" s="29"/>
      <c r="B245" s="93" t="s">
        <v>505</v>
      </c>
      <c r="C245" s="46"/>
      <c r="D245" s="46"/>
      <c r="E245" s="46"/>
      <c r="F245" s="55">
        <v>0</v>
      </c>
    </row>
    <row r="246" spans="1:6">
      <c r="A246" s="29"/>
      <c r="B246" s="93" t="s">
        <v>506</v>
      </c>
      <c r="C246" s="46"/>
      <c r="D246" s="46"/>
      <c r="E246" s="46"/>
      <c r="F246" s="55">
        <v>0</v>
      </c>
    </row>
    <row r="247" spans="1:6">
      <c r="A247" s="29"/>
      <c r="B247" s="93" t="s">
        <v>507</v>
      </c>
      <c r="C247" s="46"/>
      <c r="D247" s="46"/>
      <c r="E247" s="46"/>
      <c r="F247" s="55">
        <v>0</v>
      </c>
    </row>
    <row r="248" spans="1:6">
      <c r="A248" s="29"/>
      <c r="B248" s="93" t="s">
        <v>508</v>
      </c>
      <c r="C248" s="46"/>
      <c r="D248" s="46"/>
      <c r="E248" s="46"/>
      <c r="F248" s="55">
        <v>0</v>
      </c>
    </row>
    <row r="249" spans="1:6">
      <c r="A249" s="29"/>
      <c r="B249" s="93" t="s">
        <v>509</v>
      </c>
      <c r="C249" s="46"/>
      <c r="D249" s="46"/>
      <c r="E249" s="46"/>
      <c r="F249" s="55">
        <v>0</v>
      </c>
    </row>
    <row r="250" spans="1:6">
      <c r="A250" s="29"/>
      <c r="B250" s="93" t="s">
        <v>510</v>
      </c>
      <c r="C250" s="46"/>
      <c r="D250" s="46"/>
      <c r="E250" s="46"/>
      <c r="F250" s="59">
        <v>0</v>
      </c>
    </row>
    <row r="251" spans="1:6">
      <c r="A251" s="27"/>
      <c r="B251" s="65" t="s">
        <v>214</v>
      </c>
      <c r="C251" s="66"/>
      <c r="D251" s="66"/>
      <c r="E251" s="66"/>
      <c r="F251" s="55">
        <v>0</v>
      </c>
    </row>
    <row r="252" spans="1:6">
      <c r="A252" s="33"/>
      <c r="B252" s="67" t="s">
        <v>215</v>
      </c>
      <c r="C252" s="68"/>
      <c r="D252" s="68"/>
      <c r="E252" s="68"/>
      <c r="F252" s="55">
        <v>0</v>
      </c>
    </row>
    <row r="253" spans="1:6">
      <c r="B253" s="69" t="s">
        <v>216</v>
      </c>
      <c r="C253" s="56"/>
      <c r="D253" s="56"/>
      <c r="E253" s="56"/>
      <c r="F253" s="51">
        <f>SUM(F256,F254)</f>
        <v>113380.84</v>
      </c>
    </row>
    <row r="254" spans="1:6">
      <c r="A254" s="27"/>
      <c r="B254" s="65" t="s">
        <v>217</v>
      </c>
      <c r="C254" s="66"/>
      <c r="D254" s="66"/>
      <c r="E254" s="66"/>
      <c r="F254" s="53">
        <f>SUM(F255)</f>
        <v>110000</v>
      </c>
    </row>
    <row r="255" spans="1:6">
      <c r="A255" s="33"/>
      <c r="B255" s="67" t="s">
        <v>218</v>
      </c>
      <c r="C255" s="68"/>
      <c r="D255" s="68"/>
      <c r="E255" s="68"/>
      <c r="F255" s="59">
        <v>110000</v>
      </c>
    </row>
    <row r="256" spans="1:6">
      <c r="A256" s="36"/>
      <c r="B256" s="65" t="s">
        <v>219</v>
      </c>
      <c r="C256" s="66"/>
      <c r="D256" s="66"/>
      <c r="E256" s="66"/>
      <c r="F256" s="61">
        <f>SUM(F257:F258)</f>
        <v>3380.84</v>
      </c>
    </row>
    <row r="257" spans="1:6">
      <c r="A257" s="29"/>
      <c r="B257" s="45" t="s">
        <v>220</v>
      </c>
      <c r="C257" s="46"/>
      <c r="D257" s="46"/>
      <c r="E257" s="46"/>
      <c r="F257" s="55">
        <v>1580.84</v>
      </c>
    </row>
    <row r="258" spans="1:6">
      <c r="A258" s="33"/>
      <c r="B258" s="67" t="s">
        <v>221</v>
      </c>
      <c r="C258" s="68"/>
      <c r="D258" s="68"/>
      <c r="E258" s="68"/>
      <c r="F258" s="59">
        <v>1800</v>
      </c>
    </row>
    <row r="259" spans="1:6">
      <c r="A259" s="4" t="s">
        <v>222</v>
      </c>
      <c r="B259" s="56"/>
      <c r="C259" s="56"/>
      <c r="D259" s="56"/>
      <c r="E259" s="56"/>
      <c r="F259" s="40">
        <f>SUM(F260,F370,F375,F380)</f>
        <v>700177.4</v>
      </c>
    </row>
    <row r="260" spans="1:6">
      <c r="B260" s="69" t="s">
        <v>223</v>
      </c>
      <c r="C260" s="56"/>
      <c r="D260" s="56"/>
      <c r="E260" s="56"/>
      <c r="F260" s="70">
        <f>SUM(F261,F268,F275,F294,F296,F309,F317,F320,F325)</f>
        <v>301080.76</v>
      </c>
    </row>
    <row r="261" spans="1:6">
      <c r="A261" s="27"/>
      <c r="B261" s="65" t="s">
        <v>224</v>
      </c>
      <c r="C261" s="66"/>
      <c r="D261" s="66"/>
      <c r="E261" s="66"/>
      <c r="F261" s="53">
        <f>SUM(F262:F267)</f>
        <v>11432.23</v>
      </c>
    </row>
    <row r="262" spans="1:6">
      <c r="A262" s="29"/>
      <c r="B262" s="45" t="s">
        <v>225</v>
      </c>
      <c r="C262" s="46"/>
      <c r="D262" s="46"/>
      <c r="E262" s="46"/>
      <c r="F262" s="55">
        <v>764.39</v>
      </c>
    </row>
    <row r="263" spans="1:6">
      <c r="A263" s="29"/>
      <c r="B263" s="45" t="s">
        <v>226</v>
      </c>
      <c r="C263" s="46"/>
      <c r="D263" s="46"/>
      <c r="E263" s="46"/>
      <c r="F263" s="20">
        <v>0</v>
      </c>
    </row>
    <row r="264" spans="1:6">
      <c r="A264" s="29"/>
      <c r="B264" s="45" t="s">
        <v>227</v>
      </c>
      <c r="C264" s="46"/>
      <c r="D264" s="46"/>
      <c r="E264" s="46"/>
      <c r="F264" s="55">
        <v>10217.84</v>
      </c>
    </row>
    <row r="265" spans="1:6">
      <c r="A265" s="29"/>
      <c r="B265" s="45" t="s">
        <v>228</v>
      </c>
      <c r="C265" s="46"/>
      <c r="D265" s="46"/>
      <c r="E265" s="46"/>
      <c r="F265" s="55">
        <v>150</v>
      </c>
    </row>
    <row r="266" spans="1:6">
      <c r="A266" s="29"/>
      <c r="B266" s="45" t="s">
        <v>229</v>
      </c>
      <c r="C266" s="46"/>
      <c r="D266" s="46"/>
      <c r="E266" s="46"/>
      <c r="F266" s="55">
        <v>150</v>
      </c>
    </row>
    <row r="267" spans="1:6">
      <c r="A267" s="33"/>
      <c r="B267" s="67" t="s">
        <v>230</v>
      </c>
      <c r="C267" s="68"/>
      <c r="D267" s="68"/>
      <c r="E267" s="68"/>
      <c r="F267" s="59">
        <v>150</v>
      </c>
    </row>
    <row r="268" spans="1:6">
      <c r="A268" s="36"/>
      <c r="B268" s="65" t="s">
        <v>231</v>
      </c>
      <c r="C268" s="66"/>
      <c r="D268" s="66"/>
      <c r="E268" s="66"/>
      <c r="F268" s="53">
        <f>SUM(F269:F273)</f>
        <v>2684.83</v>
      </c>
    </row>
    <row r="269" spans="1:6">
      <c r="A269" s="29"/>
      <c r="B269" s="45" t="s">
        <v>232</v>
      </c>
      <c r="C269" s="46"/>
      <c r="D269" s="46"/>
      <c r="E269" s="46"/>
      <c r="F269" s="55">
        <v>1000</v>
      </c>
    </row>
    <row r="270" spans="1:6">
      <c r="A270" s="29"/>
      <c r="B270" s="45" t="s">
        <v>233</v>
      </c>
      <c r="C270" s="46"/>
      <c r="D270" s="46"/>
      <c r="E270" s="46"/>
      <c r="F270" s="55">
        <v>877.73</v>
      </c>
    </row>
    <row r="271" spans="1:6">
      <c r="A271" s="29"/>
      <c r="B271" s="45" t="s">
        <v>234</v>
      </c>
      <c r="C271" s="46"/>
      <c r="D271" s="46"/>
      <c r="E271" s="46"/>
      <c r="F271" s="55">
        <v>100</v>
      </c>
    </row>
    <row r="272" spans="1:6">
      <c r="A272" s="29"/>
      <c r="B272" s="45" t="s">
        <v>235</v>
      </c>
      <c r="C272" s="46"/>
      <c r="D272" s="46"/>
      <c r="E272" s="46"/>
      <c r="F272" s="55">
        <v>687.1</v>
      </c>
    </row>
    <row r="273" spans="1:6">
      <c r="A273" s="29"/>
      <c r="B273" s="45" t="s">
        <v>236</v>
      </c>
      <c r="C273" s="46"/>
      <c r="D273" s="46"/>
      <c r="E273" s="46"/>
      <c r="F273" s="61">
        <v>20</v>
      </c>
    </row>
    <row r="274" spans="1:6">
      <c r="A274" s="33"/>
      <c r="B274" s="67" t="s">
        <v>237</v>
      </c>
      <c r="C274" s="68"/>
      <c r="D274" s="68"/>
      <c r="E274" s="68"/>
      <c r="F274" s="59">
        <v>0</v>
      </c>
    </row>
    <row r="275" spans="1:6">
      <c r="A275" s="36"/>
      <c r="B275" s="65" t="s">
        <v>238</v>
      </c>
      <c r="C275" s="66"/>
      <c r="D275" s="66"/>
      <c r="E275" s="66"/>
      <c r="F275" s="53">
        <f>SUM(F276:F291)</f>
        <v>97541.959999999992</v>
      </c>
    </row>
    <row r="276" spans="1:6">
      <c r="A276" s="29"/>
      <c r="B276" s="45" t="s">
        <v>239</v>
      </c>
      <c r="C276" s="46"/>
      <c r="D276" s="46"/>
      <c r="E276" s="46"/>
      <c r="F276" s="55">
        <v>5437.67</v>
      </c>
    </row>
    <row r="277" spans="1:6">
      <c r="A277" s="29"/>
      <c r="B277" s="45" t="s">
        <v>240</v>
      </c>
      <c r="C277" s="46"/>
      <c r="D277" s="46"/>
      <c r="E277" s="46"/>
      <c r="F277" s="55">
        <v>650</v>
      </c>
    </row>
    <row r="278" spans="1:6">
      <c r="A278" s="29"/>
      <c r="B278" s="45" t="s">
        <v>241</v>
      </c>
      <c r="C278" s="46"/>
      <c r="D278" s="46"/>
      <c r="E278" s="46"/>
      <c r="F278" s="55">
        <v>0</v>
      </c>
    </row>
    <row r="279" spans="1:6">
      <c r="A279" s="29"/>
      <c r="B279" s="45" t="s">
        <v>242</v>
      </c>
      <c r="C279" s="46"/>
      <c r="D279" s="46"/>
      <c r="E279" s="46"/>
      <c r="F279" s="55">
        <v>600</v>
      </c>
    </row>
    <row r="280" spans="1:6">
      <c r="A280" s="29"/>
      <c r="B280" s="45" t="s">
        <v>243</v>
      </c>
      <c r="C280" s="46"/>
      <c r="D280" s="46"/>
      <c r="E280" s="46"/>
      <c r="F280" s="55">
        <v>0</v>
      </c>
    </row>
    <row r="281" spans="1:6">
      <c r="A281" s="29"/>
      <c r="B281" s="45" t="s">
        <v>244</v>
      </c>
      <c r="C281" s="46"/>
      <c r="D281" s="46"/>
      <c r="E281" s="46"/>
      <c r="F281" s="55">
        <v>0</v>
      </c>
    </row>
    <row r="282" spans="1:6">
      <c r="A282" s="29"/>
      <c r="B282" s="45" t="s">
        <v>245</v>
      </c>
      <c r="C282" s="46"/>
      <c r="D282" s="46"/>
      <c r="E282" s="46"/>
      <c r="F282" s="55">
        <v>9000</v>
      </c>
    </row>
    <row r="283" spans="1:6">
      <c r="A283" s="29"/>
      <c r="B283" s="45" t="s">
        <v>246</v>
      </c>
      <c r="C283" s="46"/>
      <c r="D283" s="46"/>
      <c r="E283" s="46"/>
      <c r="F283" s="55">
        <v>468.84</v>
      </c>
    </row>
    <row r="284" spans="1:6">
      <c r="A284" s="29"/>
      <c r="B284" s="45" t="s">
        <v>247</v>
      </c>
      <c r="C284" s="46"/>
      <c r="D284" s="46"/>
      <c r="E284" s="46"/>
      <c r="F284" s="55">
        <v>55000</v>
      </c>
    </row>
    <row r="285" spans="1:6">
      <c r="A285" s="29"/>
      <c r="B285" s="45" t="s">
        <v>248</v>
      </c>
      <c r="C285" s="46"/>
      <c r="D285" s="46"/>
      <c r="E285" s="46"/>
      <c r="F285" s="55">
        <v>25000</v>
      </c>
    </row>
    <row r="286" spans="1:6">
      <c r="A286" s="29"/>
      <c r="B286" s="45" t="s">
        <v>249</v>
      </c>
      <c r="C286" s="46"/>
      <c r="D286" s="46"/>
      <c r="E286" s="46"/>
      <c r="F286" s="55">
        <v>335.45</v>
      </c>
    </row>
    <row r="287" spans="1:6">
      <c r="A287" s="29"/>
      <c r="B287" s="45" t="s">
        <v>250</v>
      </c>
      <c r="C287" s="46"/>
      <c r="D287" s="46"/>
      <c r="E287" s="46"/>
      <c r="F287" s="55">
        <v>0</v>
      </c>
    </row>
    <row r="288" spans="1:6">
      <c r="A288" s="29"/>
      <c r="B288" s="45" t="s">
        <v>251</v>
      </c>
      <c r="C288" s="46"/>
      <c r="D288" s="46"/>
      <c r="E288" s="46"/>
      <c r="F288" s="55">
        <v>1050</v>
      </c>
    </row>
    <row r="289" spans="1:6" s="26" customFormat="1">
      <c r="A289" s="38"/>
      <c r="B289" s="45" t="s">
        <v>252</v>
      </c>
      <c r="C289" s="46"/>
      <c r="D289" s="46"/>
      <c r="E289" s="46"/>
      <c r="F289" s="55">
        <v>0</v>
      </c>
    </row>
    <row r="290" spans="1:6" s="26" customFormat="1">
      <c r="A290" s="38"/>
      <c r="B290" s="45" t="s">
        <v>253</v>
      </c>
      <c r="C290" s="46"/>
      <c r="D290" s="46"/>
      <c r="E290" s="46"/>
      <c r="F290" s="61">
        <v>0</v>
      </c>
    </row>
    <row r="291" spans="1:6">
      <c r="A291" s="12"/>
      <c r="B291" s="45" t="s">
        <v>254</v>
      </c>
      <c r="C291" s="46"/>
      <c r="D291" s="46"/>
      <c r="E291" s="46"/>
      <c r="F291" s="61">
        <v>0</v>
      </c>
    </row>
    <row r="292" spans="1:6">
      <c r="A292" s="29"/>
      <c r="B292" s="93" t="s">
        <v>511</v>
      </c>
      <c r="C292" s="46"/>
      <c r="D292" s="46"/>
      <c r="E292" s="46"/>
      <c r="F292" s="61"/>
    </row>
    <row r="293" spans="1:6">
      <c r="A293" s="29"/>
      <c r="B293" s="93" t="s">
        <v>512</v>
      </c>
      <c r="C293" s="46"/>
      <c r="D293" s="46"/>
      <c r="E293" s="46"/>
      <c r="F293" s="59"/>
    </row>
    <row r="294" spans="1:6">
      <c r="A294" s="27"/>
      <c r="B294" s="65" t="s">
        <v>255</v>
      </c>
      <c r="C294" s="66"/>
      <c r="D294" s="66"/>
      <c r="E294" s="66"/>
      <c r="F294" s="61">
        <v>67.36</v>
      </c>
    </row>
    <row r="295" spans="1:6">
      <c r="A295" s="33"/>
      <c r="B295" s="67" t="s">
        <v>256</v>
      </c>
      <c r="C295" s="68"/>
      <c r="D295" s="68"/>
      <c r="E295" s="68"/>
      <c r="F295" s="59">
        <v>66.36</v>
      </c>
    </row>
    <row r="296" spans="1:6" s="8" customFormat="1">
      <c r="A296" s="36"/>
      <c r="B296" s="65" t="s">
        <v>257</v>
      </c>
      <c r="C296" s="66"/>
      <c r="D296" s="66"/>
      <c r="E296" s="66"/>
      <c r="F296" s="53">
        <f>SUM(F297:F308)</f>
        <v>127836.54999999999</v>
      </c>
    </row>
    <row r="297" spans="1:6">
      <c r="A297" s="29"/>
      <c r="B297" s="45" t="s">
        <v>258</v>
      </c>
      <c r="C297" s="46"/>
      <c r="D297" s="46"/>
      <c r="E297" s="46"/>
      <c r="F297" s="55">
        <v>112000</v>
      </c>
    </row>
    <row r="298" spans="1:6">
      <c r="A298" s="29"/>
      <c r="B298" s="45" t="s">
        <v>259</v>
      </c>
      <c r="C298" s="46"/>
      <c r="D298" s="46"/>
      <c r="E298" s="46"/>
      <c r="F298" s="55">
        <v>11500</v>
      </c>
    </row>
    <row r="299" spans="1:6">
      <c r="A299" s="29"/>
      <c r="B299" s="45" t="s">
        <v>260</v>
      </c>
      <c r="C299" s="46"/>
      <c r="D299" s="46"/>
      <c r="E299" s="46"/>
      <c r="F299" s="55">
        <v>811.12</v>
      </c>
    </row>
    <row r="300" spans="1:6">
      <c r="A300" s="29"/>
      <c r="B300" s="45" t="s">
        <v>261</v>
      </c>
      <c r="C300" s="46"/>
      <c r="D300" s="46"/>
      <c r="E300" s="46"/>
      <c r="F300" s="55">
        <v>365.09</v>
      </c>
    </row>
    <row r="301" spans="1:6">
      <c r="A301" s="29"/>
      <c r="B301" s="45" t="s">
        <v>262</v>
      </c>
      <c r="C301" s="46"/>
      <c r="D301" s="46"/>
      <c r="E301" s="46"/>
      <c r="F301" s="55">
        <v>653.45000000000005</v>
      </c>
    </row>
    <row r="302" spans="1:6">
      <c r="A302" s="29"/>
      <c r="B302" s="45" t="s">
        <v>263</v>
      </c>
      <c r="C302" s="46"/>
      <c r="D302" s="46"/>
      <c r="E302" s="46"/>
      <c r="F302" s="55">
        <v>606.59</v>
      </c>
    </row>
    <row r="303" spans="1:6">
      <c r="A303" s="29"/>
      <c r="B303" s="45" t="s">
        <v>264</v>
      </c>
      <c r="C303" s="46"/>
      <c r="D303" s="46"/>
      <c r="E303" s="46"/>
      <c r="F303" s="55">
        <v>669.55</v>
      </c>
    </row>
    <row r="304" spans="1:6">
      <c r="A304" s="29"/>
      <c r="B304" s="45" t="s">
        <v>265</v>
      </c>
      <c r="C304" s="46"/>
      <c r="D304" s="46"/>
      <c r="E304" s="46"/>
      <c r="F304" s="55">
        <v>530.75</v>
      </c>
    </row>
    <row r="305" spans="1:6">
      <c r="A305" s="29"/>
      <c r="B305" s="45" t="s">
        <v>266</v>
      </c>
      <c r="C305" s="46"/>
      <c r="D305" s="46"/>
      <c r="E305" s="46"/>
      <c r="F305" s="55">
        <v>0</v>
      </c>
    </row>
    <row r="306" spans="1:6">
      <c r="A306" s="29"/>
      <c r="B306" s="45" t="s">
        <v>267</v>
      </c>
      <c r="C306" s="46"/>
      <c r="D306" s="46"/>
      <c r="E306" s="46"/>
      <c r="F306" s="55">
        <v>0</v>
      </c>
    </row>
    <row r="307" spans="1:6">
      <c r="A307" s="29"/>
      <c r="B307" s="30" t="s">
        <v>268</v>
      </c>
      <c r="C307" s="12"/>
      <c r="D307" s="12"/>
      <c r="E307" s="12"/>
      <c r="F307" s="61">
        <v>700</v>
      </c>
    </row>
    <row r="308" spans="1:6">
      <c r="A308" s="33"/>
      <c r="B308" s="35" t="s">
        <v>269</v>
      </c>
      <c r="C308" s="15"/>
      <c r="D308" s="15"/>
      <c r="E308" s="15"/>
      <c r="F308" s="59">
        <v>0</v>
      </c>
    </row>
    <row r="309" spans="1:6" s="8" customFormat="1">
      <c r="A309" s="36"/>
      <c r="B309" s="28" t="s">
        <v>270</v>
      </c>
      <c r="C309" s="10"/>
      <c r="D309" s="10"/>
      <c r="E309" s="10"/>
      <c r="F309" s="53">
        <f>SUM(F310:F316)</f>
        <v>2339.5700000000002</v>
      </c>
    </row>
    <row r="310" spans="1:6">
      <c r="A310" s="29"/>
      <c r="B310" s="30" t="s">
        <v>271</v>
      </c>
      <c r="C310" s="12"/>
      <c r="D310" s="12"/>
      <c r="E310" s="12"/>
      <c r="F310" s="55">
        <v>47.09</v>
      </c>
    </row>
    <row r="311" spans="1:6">
      <c r="A311" s="29"/>
      <c r="B311" s="30" t="s">
        <v>272</v>
      </c>
      <c r="C311" s="12"/>
      <c r="D311" s="12"/>
      <c r="E311" s="12"/>
      <c r="F311" s="55">
        <v>5.09</v>
      </c>
    </row>
    <row r="312" spans="1:6">
      <c r="A312" s="29"/>
      <c r="B312" s="30" t="s">
        <v>273</v>
      </c>
      <c r="C312" s="12"/>
      <c r="D312" s="12"/>
      <c r="E312" s="12"/>
      <c r="F312" s="55">
        <v>686.93</v>
      </c>
    </row>
    <row r="313" spans="1:6">
      <c r="A313" s="29"/>
      <c r="B313" s="30" t="s">
        <v>274</v>
      </c>
      <c r="C313" s="12"/>
      <c r="D313" s="12"/>
      <c r="E313" s="12"/>
      <c r="F313" s="55">
        <v>912.64</v>
      </c>
    </row>
    <row r="314" spans="1:6">
      <c r="A314" s="29"/>
      <c r="B314" s="30" t="s">
        <v>275</v>
      </c>
      <c r="C314" s="12"/>
      <c r="D314" s="12"/>
      <c r="E314" s="12"/>
      <c r="F314" s="55">
        <v>564.22</v>
      </c>
    </row>
    <row r="315" spans="1:6">
      <c r="A315" s="29"/>
      <c r="B315" s="30" t="s">
        <v>276</v>
      </c>
      <c r="C315" s="12"/>
      <c r="D315" s="12"/>
      <c r="E315" s="12"/>
      <c r="F315" s="55">
        <v>3.6</v>
      </c>
    </row>
    <row r="316" spans="1:6">
      <c r="A316" s="33"/>
      <c r="B316" s="34" t="s">
        <v>277</v>
      </c>
      <c r="C316" s="15"/>
      <c r="D316" s="15"/>
      <c r="E316" s="15"/>
      <c r="F316" s="59">
        <v>120</v>
      </c>
    </row>
    <row r="317" spans="1:6">
      <c r="A317" s="29"/>
      <c r="B317" s="41" t="s">
        <v>278</v>
      </c>
      <c r="C317" s="12"/>
      <c r="D317" s="12"/>
      <c r="E317" s="12"/>
      <c r="F317" s="53">
        <f>SUM(F318:F319)</f>
        <v>30214.959999999999</v>
      </c>
    </row>
    <row r="318" spans="1:6">
      <c r="A318" s="29"/>
      <c r="B318" s="31" t="s">
        <v>279</v>
      </c>
      <c r="C318" s="12"/>
      <c r="D318" s="12"/>
      <c r="E318" s="12"/>
      <c r="F318" s="55">
        <v>214.96</v>
      </c>
    </row>
    <row r="319" spans="1:6">
      <c r="A319" s="29"/>
      <c r="B319" s="31" t="s">
        <v>280</v>
      </c>
      <c r="C319" s="12"/>
      <c r="D319" s="12"/>
      <c r="E319" s="12"/>
      <c r="F319" s="59">
        <v>30000</v>
      </c>
    </row>
    <row r="320" spans="1:6" s="8" customFormat="1">
      <c r="A320" s="36"/>
      <c r="B320" s="28" t="s">
        <v>281</v>
      </c>
      <c r="C320" s="10"/>
      <c r="D320" s="10"/>
      <c r="E320" s="10"/>
      <c r="F320" s="53">
        <f>SUM(F321:F324)</f>
        <v>8175.91</v>
      </c>
    </row>
    <row r="321" spans="1:6">
      <c r="A321" s="29"/>
      <c r="B321" s="30" t="s">
        <v>282</v>
      </c>
      <c r="C321" s="12"/>
      <c r="D321" s="12"/>
      <c r="E321" s="12"/>
      <c r="F321" s="55">
        <v>697.01</v>
      </c>
    </row>
    <row r="322" spans="1:6">
      <c r="A322" s="29"/>
      <c r="B322" s="30" t="s">
        <v>283</v>
      </c>
      <c r="C322" s="12"/>
      <c r="D322" s="12"/>
      <c r="E322" s="12"/>
      <c r="F322" s="55">
        <v>5457.61</v>
      </c>
    </row>
    <row r="323" spans="1:6">
      <c r="A323" s="29"/>
      <c r="B323" s="30" t="s">
        <v>284</v>
      </c>
      <c r="C323" s="12"/>
      <c r="D323" s="12"/>
      <c r="E323" s="12"/>
      <c r="F323" s="55">
        <v>221.29</v>
      </c>
    </row>
    <row r="324" spans="1:6">
      <c r="A324" s="33"/>
      <c r="B324" s="35" t="s">
        <v>285</v>
      </c>
      <c r="C324" s="15"/>
      <c r="D324" s="15"/>
      <c r="E324" s="15"/>
      <c r="F324" s="59">
        <v>1800</v>
      </c>
    </row>
    <row r="325" spans="1:6" s="8" customFormat="1">
      <c r="A325" s="36"/>
      <c r="B325" s="28" t="s">
        <v>286</v>
      </c>
      <c r="C325" s="10"/>
      <c r="D325" s="10"/>
      <c r="E325" s="10"/>
      <c r="F325" s="53">
        <f>SUM(F326:F369)</f>
        <v>20787.39</v>
      </c>
    </row>
    <row r="326" spans="1:6">
      <c r="A326" s="29"/>
      <c r="B326" s="30" t="s">
        <v>287</v>
      </c>
      <c r="C326" s="12"/>
      <c r="D326" s="12"/>
      <c r="E326" s="12"/>
      <c r="F326" s="55">
        <v>6000</v>
      </c>
    </row>
    <row r="327" spans="1:6">
      <c r="A327" s="29"/>
      <c r="B327" s="32" t="s">
        <v>288</v>
      </c>
      <c r="C327" s="12"/>
      <c r="D327" s="12"/>
      <c r="E327" s="12"/>
      <c r="F327" s="55">
        <v>0</v>
      </c>
    </row>
    <row r="328" spans="1:6">
      <c r="A328" s="29"/>
      <c r="B328" s="30" t="s">
        <v>289</v>
      </c>
      <c r="C328" s="12"/>
      <c r="D328" s="12"/>
      <c r="E328" s="12"/>
      <c r="F328" s="55">
        <v>610.91999999999996</v>
      </c>
    </row>
    <row r="329" spans="1:6">
      <c r="A329" s="29"/>
      <c r="B329" s="30" t="s">
        <v>290</v>
      </c>
      <c r="C329" s="12"/>
      <c r="D329" s="12"/>
      <c r="E329" s="12"/>
      <c r="F329" s="55">
        <v>137.29</v>
      </c>
    </row>
    <row r="330" spans="1:6">
      <c r="A330" s="29"/>
      <c r="B330" s="30" t="s">
        <v>291</v>
      </c>
      <c r="C330" s="12"/>
      <c r="D330" s="12"/>
      <c r="E330" s="12"/>
      <c r="F330" s="55">
        <v>250</v>
      </c>
    </row>
    <row r="331" spans="1:6">
      <c r="A331" s="29"/>
      <c r="B331" s="31" t="s">
        <v>292</v>
      </c>
      <c r="C331" s="12"/>
      <c r="D331" s="12"/>
      <c r="E331" s="12"/>
      <c r="F331" s="55">
        <v>0</v>
      </c>
    </row>
    <row r="332" spans="1:6">
      <c r="A332" s="29"/>
      <c r="B332" s="30" t="s">
        <v>293</v>
      </c>
      <c r="C332" s="12"/>
      <c r="D332" s="12"/>
      <c r="E332" s="12"/>
      <c r="F332" s="55">
        <v>0</v>
      </c>
    </row>
    <row r="333" spans="1:6">
      <c r="A333" s="29"/>
      <c r="B333" s="30" t="s">
        <v>294</v>
      </c>
      <c r="C333" s="12"/>
      <c r="D333" s="12"/>
      <c r="E333" s="12"/>
      <c r="F333" s="55">
        <v>0</v>
      </c>
    </row>
    <row r="334" spans="1:6">
      <c r="A334" s="29"/>
      <c r="B334" s="30" t="s">
        <v>295</v>
      </c>
      <c r="C334" s="12"/>
      <c r="D334" s="12"/>
      <c r="E334" s="12"/>
      <c r="F334" s="55">
        <v>0</v>
      </c>
    </row>
    <row r="335" spans="1:6">
      <c r="A335" s="29"/>
      <c r="B335" s="30" t="s">
        <v>296</v>
      </c>
      <c r="C335" s="12"/>
      <c r="D335" s="12"/>
      <c r="E335" s="12"/>
      <c r="F335" s="55">
        <v>2800</v>
      </c>
    </row>
    <row r="336" spans="1:6">
      <c r="A336" s="29"/>
      <c r="B336" s="30" t="s">
        <v>297</v>
      </c>
      <c r="C336" s="12"/>
      <c r="D336" s="12"/>
      <c r="E336" s="12"/>
      <c r="F336" s="55">
        <v>0</v>
      </c>
    </row>
    <row r="337" spans="1:6">
      <c r="A337" s="29"/>
      <c r="B337" s="30" t="s">
        <v>298</v>
      </c>
      <c r="C337" s="12"/>
      <c r="D337" s="12"/>
      <c r="E337" s="12"/>
      <c r="F337" s="55">
        <v>0</v>
      </c>
    </row>
    <row r="338" spans="1:6">
      <c r="A338" s="29"/>
      <c r="B338" s="32" t="s">
        <v>299</v>
      </c>
      <c r="C338" s="12"/>
      <c r="D338" s="12"/>
      <c r="E338" s="12"/>
      <c r="F338" s="55">
        <v>0</v>
      </c>
    </row>
    <row r="339" spans="1:6">
      <c r="A339" s="29"/>
      <c r="B339" s="30" t="s">
        <v>300</v>
      </c>
      <c r="C339" s="12"/>
      <c r="D339" s="12"/>
      <c r="E339" s="12"/>
      <c r="F339" s="55">
        <v>253.58</v>
      </c>
    </row>
    <row r="340" spans="1:6">
      <c r="A340" s="29"/>
      <c r="B340" s="30" t="s">
        <v>301</v>
      </c>
      <c r="C340" s="12"/>
      <c r="D340" s="12"/>
      <c r="E340" s="12"/>
      <c r="F340" s="55">
        <v>0</v>
      </c>
    </row>
    <row r="341" spans="1:6">
      <c r="A341" s="29"/>
      <c r="B341" s="30" t="s">
        <v>302</v>
      </c>
      <c r="C341" s="12"/>
      <c r="D341" s="12"/>
      <c r="E341" s="12"/>
      <c r="F341" s="55">
        <v>563</v>
      </c>
    </row>
    <row r="342" spans="1:6">
      <c r="A342" s="29"/>
      <c r="B342" s="30" t="s">
        <v>303</v>
      </c>
      <c r="C342" s="12"/>
      <c r="D342" s="12"/>
      <c r="E342" s="12"/>
      <c r="F342" s="55">
        <v>336.29</v>
      </c>
    </row>
    <row r="343" spans="1:6">
      <c r="A343" s="29"/>
      <c r="B343" s="30" t="s">
        <v>304</v>
      </c>
      <c r="C343" s="12"/>
      <c r="D343" s="12"/>
      <c r="E343" s="12"/>
      <c r="F343" s="55">
        <v>0</v>
      </c>
    </row>
    <row r="344" spans="1:6">
      <c r="A344" s="29"/>
      <c r="B344" s="32" t="s">
        <v>465</v>
      </c>
      <c r="C344" s="12"/>
      <c r="D344" s="12"/>
      <c r="E344" s="12"/>
      <c r="F344" s="55">
        <v>51.55</v>
      </c>
    </row>
    <row r="345" spans="1:6">
      <c r="A345" s="29"/>
      <c r="B345" s="30" t="s">
        <v>305</v>
      </c>
      <c r="C345" s="12"/>
      <c r="D345" s="12"/>
      <c r="E345" s="12"/>
      <c r="F345" s="55">
        <v>1900</v>
      </c>
    </row>
    <row r="346" spans="1:6">
      <c r="A346" s="29"/>
      <c r="B346" s="30" t="s">
        <v>306</v>
      </c>
      <c r="C346" s="12"/>
      <c r="D346" s="12"/>
      <c r="E346" s="12"/>
      <c r="F346" s="55">
        <v>303.12</v>
      </c>
    </row>
    <row r="347" spans="1:6">
      <c r="A347" s="29"/>
      <c r="B347" s="30" t="s">
        <v>307</v>
      </c>
      <c r="C347" s="12"/>
      <c r="D347" s="12"/>
      <c r="E347" s="12"/>
      <c r="F347" s="55">
        <v>0</v>
      </c>
    </row>
    <row r="348" spans="1:6">
      <c r="A348" s="29"/>
      <c r="B348" s="30" t="s">
        <v>308</v>
      </c>
      <c r="C348" s="12"/>
      <c r="D348" s="12"/>
      <c r="E348" s="12"/>
      <c r="F348" s="55">
        <v>123.76</v>
      </c>
    </row>
    <row r="349" spans="1:6">
      <c r="A349" s="29"/>
      <c r="B349" s="30" t="s">
        <v>309</v>
      </c>
      <c r="C349" s="12"/>
      <c r="D349" s="12"/>
      <c r="E349" s="12"/>
      <c r="F349" s="55">
        <v>0</v>
      </c>
    </row>
    <row r="350" spans="1:6">
      <c r="A350" s="29"/>
      <c r="B350" s="30" t="s">
        <v>310</v>
      </c>
      <c r="C350" s="12"/>
      <c r="D350" s="12"/>
      <c r="E350" s="12"/>
      <c r="F350" s="55">
        <v>0</v>
      </c>
    </row>
    <row r="351" spans="1:6">
      <c r="A351" s="29"/>
      <c r="B351" s="45" t="s">
        <v>311</v>
      </c>
      <c r="C351" s="46"/>
      <c r="D351" s="12"/>
      <c r="E351" s="12"/>
      <c r="F351" s="55">
        <v>500</v>
      </c>
    </row>
    <row r="352" spans="1:6">
      <c r="A352" s="29"/>
      <c r="B352" s="45" t="s">
        <v>312</v>
      </c>
      <c r="C352" s="46"/>
      <c r="D352" s="12"/>
      <c r="E352" s="12"/>
      <c r="F352" s="55">
        <v>761.16</v>
      </c>
    </row>
    <row r="353" spans="1:6">
      <c r="A353" s="29"/>
      <c r="B353" s="45" t="s">
        <v>313</v>
      </c>
      <c r="C353" s="46"/>
      <c r="D353" s="12"/>
      <c r="E353" s="12"/>
      <c r="F353" s="55">
        <v>700</v>
      </c>
    </row>
    <row r="354" spans="1:6">
      <c r="A354" s="29"/>
      <c r="B354" s="45" t="s">
        <v>314</v>
      </c>
      <c r="C354" s="46"/>
      <c r="D354" s="12"/>
      <c r="E354" s="12"/>
      <c r="F354" s="55">
        <v>162.66</v>
      </c>
    </row>
    <row r="355" spans="1:6">
      <c r="A355" s="29"/>
      <c r="B355" s="45" t="s">
        <v>315</v>
      </c>
      <c r="C355" s="46"/>
      <c r="D355" s="12"/>
      <c r="E355" s="12"/>
      <c r="F355" s="55">
        <v>0</v>
      </c>
    </row>
    <row r="356" spans="1:6">
      <c r="A356" s="29"/>
      <c r="B356" s="45" t="s">
        <v>316</v>
      </c>
      <c r="C356" s="46"/>
      <c r="D356" s="12"/>
      <c r="E356" s="12"/>
      <c r="F356" s="55">
        <v>58.6</v>
      </c>
    </row>
    <row r="357" spans="1:6">
      <c r="A357" s="29"/>
      <c r="B357" s="45" t="s">
        <v>317</v>
      </c>
      <c r="C357" s="46"/>
      <c r="D357" s="12"/>
      <c r="E357" s="12"/>
      <c r="F357" s="55">
        <v>105</v>
      </c>
    </row>
    <row r="358" spans="1:6" s="26" customFormat="1">
      <c r="A358" s="38"/>
      <c r="B358" s="45" t="s">
        <v>318</v>
      </c>
      <c r="C358" s="46"/>
      <c r="D358" s="25"/>
      <c r="E358" s="25"/>
      <c r="F358" s="55">
        <v>0</v>
      </c>
    </row>
    <row r="359" spans="1:6" s="26" customFormat="1">
      <c r="A359" s="38"/>
      <c r="B359" s="95" t="s">
        <v>469</v>
      </c>
      <c r="C359" s="25"/>
      <c r="D359" s="25"/>
      <c r="E359" s="25"/>
      <c r="F359" s="55">
        <v>633.32000000000005</v>
      </c>
    </row>
    <row r="360" spans="1:6" s="26" customFormat="1">
      <c r="A360" s="38"/>
      <c r="B360" s="95" t="s">
        <v>471</v>
      </c>
      <c r="C360" s="25"/>
      <c r="D360" s="25"/>
      <c r="E360" s="25"/>
      <c r="F360" s="55">
        <v>3021.07</v>
      </c>
    </row>
    <row r="361" spans="1:6" s="26" customFormat="1">
      <c r="A361" s="38"/>
      <c r="B361" s="95" t="s">
        <v>470</v>
      </c>
      <c r="C361" s="25"/>
      <c r="D361" s="25"/>
      <c r="E361" s="25"/>
      <c r="F361" s="55">
        <v>132.16999999999999</v>
      </c>
    </row>
    <row r="362" spans="1:6" s="26" customFormat="1">
      <c r="A362" s="38"/>
      <c r="B362" s="95" t="s">
        <v>466</v>
      </c>
      <c r="C362" s="25"/>
      <c r="D362" s="25"/>
      <c r="E362" s="25"/>
      <c r="F362" s="55">
        <v>100</v>
      </c>
    </row>
    <row r="363" spans="1:6" s="26" customFormat="1">
      <c r="A363" s="38"/>
      <c r="B363" s="95" t="s">
        <v>467</v>
      </c>
      <c r="C363" s="25"/>
      <c r="D363" s="25"/>
      <c r="E363" s="25"/>
      <c r="F363" s="55">
        <v>540.36</v>
      </c>
    </row>
    <row r="364" spans="1:6" s="26" customFormat="1">
      <c r="A364" s="38"/>
      <c r="B364" s="95" t="s">
        <v>468</v>
      </c>
      <c r="C364" s="25"/>
      <c r="D364" s="25"/>
      <c r="E364" s="25"/>
      <c r="F364" s="55">
        <v>93.54</v>
      </c>
    </row>
    <row r="365" spans="1:6" s="26" customFormat="1">
      <c r="A365" s="38"/>
      <c r="B365" s="95" t="s">
        <v>472</v>
      </c>
      <c r="C365" s="25"/>
      <c r="D365" s="25"/>
      <c r="E365" s="25"/>
      <c r="F365" s="55">
        <v>650</v>
      </c>
    </row>
    <row r="366" spans="1:6" s="26" customFormat="1">
      <c r="A366" s="38"/>
      <c r="B366" s="93" t="s">
        <v>513</v>
      </c>
      <c r="C366" s="25"/>
      <c r="D366" s="25"/>
      <c r="E366" s="25"/>
      <c r="F366" s="55">
        <v>0</v>
      </c>
    </row>
    <row r="367" spans="1:6" s="26" customFormat="1">
      <c r="A367" s="38"/>
      <c r="B367" s="93" t="s">
        <v>514</v>
      </c>
      <c r="C367" s="25"/>
      <c r="D367" s="25"/>
      <c r="E367" s="25"/>
      <c r="F367" s="55">
        <v>0</v>
      </c>
    </row>
    <row r="368" spans="1:6" s="26" customFormat="1">
      <c r="A368" s="38"/>
      <c r="B368" s="93" t="s">
        <v>515</v>
      </c>
      <c r="C368" s="25"/>
      <c r="D368" s="25"/>
      <c r="E368" s="25"/>
      <c r="F368" s="55">
        <v>0</v>
      </c>
    </row>
    <row r="369" spans="1:6">
      <c r="A369" s="33"/>
      <c r="B369" s="42" t="s">
        <v>319</v>
      </c>
      <c r="C369" s="15"/>
      <c r="D369" s="15"/>
      <c r="E369" s="15"/>
      <c r="F369" s="59">
        <v>0</v>
      </c>
    </row>
    <row r="370" spans="1:6">
      <c r="B370" s="6" t="s">
        <v>320</v>
      </c>
      <c r="C370" s="7"/>
      <c r="D370" s="7"/>
      <c r="E370" s="7"/>
      <c r="F370" s="87">
        <f>SUM(F373+F371)</f>
        <v>70188.91</v>
      </c>
    </row>
    <row r="371" spans="1:6">
      <c r="A371" s="27"/>
      <c r="B371" s="28" t="s">
        <v>321</v>
      </c>
      <c r="C371" s="10"/>
      <c r="D371" s="10"/>
      <c r="E371" s="10"/>
      <c r="F371" s="53">
        <v>188.91</v>
      </c>
    </row>
    <row r="372" spans="1:6">
      <c r="A372" s="33"/>
      <c r="B372" s="35" t="s">
        <v>322</v>
      </c>
      <c r="C372" s="15"/>
      <c r="D372" s="15"/>
      <c r="E372" s="15"/>
      <c r="F372" s="59">
        <v>188.91</v>
      </c>
    </row>
    <row r="373" spans="1:6">
      <c r="A373" s="36"/>
      <c r="B373" s="28" t="s">
        <v>323</v>
      </c>
      <c r="C373" s="10"/>
      <c r="D373" s="10"/>
      <c r="E373" s="10"/>
      <c r="F373" s="53">
        <f>F374</f>
        <v>70000</v>
      </c>
    </row>
    <row r="374" spans="1:6">
      <c r="A374" s="33"/>
      <c r="B374" s="35" t="s">
        <v>324</v>
      </c>
      <c r="C374" s="15"/>
      <c r="D374" s="15"/>
      <c r="E374" s="15"/>
      <c r="F374" s="59">
        <v>70000</v>
      </c>
    </row>
    <row r="375" spans="1:6">
      <c r="B375" s="6" t="s">
        <v>325</v>
      </c>
      <c r="C375" s="7"/>
      <c r="D375" s="7"/>
      <c r="E375" s="7"/>
      <c r="F375" s="87">
        <v>0</v>
      </c>
    </row>
    <row r="376" spans="1:6">
      <c r="A376" s="36"/>
      <c r="B376" s="28" t="s">
        <v>326</v>
      </c>
      <c r="C376" s="10"/>
      <c r="D376" s="10"/>
      <c r="E376" s="10"/>
      <c r="F376" s="53">
        <v>0</v>
      </c>
    </row>
    <row r="377" spans="1:6">
      <c r="A377" s="44"/>
      <c r="B377" s="30" t="s">
        <v>327</v>
      </c>
      <c r="C377" s="12"/>
      <c r="D377" s="12"/>
      <c r="E377" s="12"/>
      <c r="F377" s="61">
        <v>0</v>
      </c>
    </row>
    <row r="378" spans="1:6">
      <c r="A378" s="44"/>
      <c r="B378" s="41" t="s">
        <v>328</v>
      </c>
      <c r="C378" s="12"/>
      <c r="D378" s="12"/>
      <c r="E378" s="12"/>
      <c r="F378" s="53">
        <v>0</v>
      </c>
    </row>
    <row r="379" spans="1:6">
      <c r="A379" s="33"/>
      <c r="B379" s="34" t="s">
        <v>329</v>
      </c>
      <c r="C379" s="15"/>
      <c r="D379" s="15"/>
      <c r="E379" s="15"/>
      <c r="F379" s="59">
        <v>0</v>
      </c>
    </row>
    <row r="380" spans="1:6">
      <c r="B380" s="6" t="s">
        <v>330</v>
      </c>
      <c r="C380" s="7"/>
      <c r="D380" s="7"/>
      <c r="E380" s="7"/>
      <c r="F380" s="87">
        <f>SUM(F448,F421,F404,F396,F392,F387,F381)</f>
        <v>328907.73</v>
      </c>
    </row>
    <row r="381" spans="1:6">
      <c r="A381" s="27"/>
      <c r="B381" s="28" t="s">
        <v>331</v>
      </c>
      <c r="C381" s="10"/>
      <c r="D381" s="10"/>
      <c r="E381" s="10"/>
      <c r="F381" s="61">
        <f>SUM(F382:F386)</f>
        <v>6000</v>
      </c>
    </row>
    <row r="382" spans="1:6">
      <c r="A382" s="29"/>
      <c r="B382" s="30" t="s">
        <v>332</v>
      </c>
      <c r="C382" s="12"/>
      <c r="D382" s="12"/>
      <c r="E382" s="12"/>
      <c r="F382" s="61">
        <v>4000</v>
      </c>
    </row>
    <row r="383" spans="1:6">
      <c r="A383" s="29"/>
      <c r="B383" s="30" t="s">
        <v>333</v>
      </c>
      <c r="C383" s="12"/>
      <c r="D383" s="12"/>
      <c r="E383" s="12"/>
      <c r="F383" s="55">
        <v>0</v>
      </c>
    </row>
    <row r="384" spans="1:6">
      <c r="A384" s="29"/>
      <c r="B384" s="30" t="s">
        <v>334</v>
      </c>
      <c r="C384" s="12"/>
      <c r="D384" s="12"/>
      <c r="E384" s="12"/>
      <c r="F384" s="55">
        <v>2000</v>
      </c>
    </row>
    <row r="385" spans="1:6">
      <c r="A385" s="29"/>
      <c r="B385" s="93" t="s">
        <v>516</v>
      </c>
      <c r="C385" s="12"/>
      <c r="D385" s="12"/>
      <c r="E385" s="12"/>
      <c r="F385" s="55"/>
    </row>
    <row r="386" spans="1:6">
      <c r="A386" s="29"/>
      <c r="B386" s="32" t="s">
        <v>335</v>
      </c>
      <c r="C386" s="12"/>
      <c r="D386" s="12"/>
      <c r="E386" s="12"/>
      <c r="F386" s="59">
        <v>0</v>
      </c>
    </row>
    <row r="387" spans="1:6">
      <c r="A387" s="36"/>
      <c r="B387" s="28" t="s">
        <v>336</v>
      </c>
      <c r="C387" s="10"/>
      <c r="D387" s="10"/>
      <c r="E387" s="10"/>
      <c r="F387" s="61">
        <f>SUM(F388:F391)</f>
        <v>35830.199999999997</v>
      </c>
    </row>
    <row r="388" spans="1:6">
      <c r="A388" s="29"/>
      <c r="B388" s="30" t="s">
        <v>337</v>
      </c>
      <c r="C388" s="12"/>
      <c r="D388" s="12"/>
      <c r="E388" s="12"/>
      <c r="F388" s="55">
        <v>35000</v>
      </c>
    </row>
    <row r="389" spans="1:6">
      <c r="A389" s="29"/>
      <c r="B389" s="30" t="s">
        <v>338</v>
      </c>
      <c r="C389" s="12"/>
      <c r="D389" s="12"/>
      <c r="E389" s="12"/>
      <c r="F389" s="55">
        <v>130.19999999999999</v>
      </c>
    </row>
    <row r="390" spans="1:6" s="26" customFormat="1">
      <c r="A390" s="38"/>
      <c r="B390" s="45" t="s">
        <v>339</v>
      </c>
      <c r="C390" s="46"/>
      <c r="D390" s="46"/>
      <c r="E390" s="46"/>
      <c r="F390" s="55">
        <v>200</v>
      </c>
    </row>
    <row r="391" spans="1:6" s="26" customFormat="1">
      <c r="A391" s="38"/>
      <c r="B391" s="45" t="s">
        <v>340</v>
      </c>
      <c r="C391" s="46"/>
      <c r="D391" s="46"/>
      <c r="E391" s="46"/>
      <c r="F391" s="59">
        <v>500</v>
      </c>
    </row>
    <row r="392" spans="1:6">
      <c r="A392" s="36"/>
      <c r="B392" s="28" t="s">
        <v>341</v>
      </c>
      <c r="C392" s="10"/>
      <c r="D392" s="10"/>
      <c r="E392" s="10"/>
      <c r="F392" s="89">
        <f>SUM(F393:F395)</f>
        <v>0</v>
      </c>
    </row>
    <row r="393" spans="1:6">
      <c r="A393" s="29"/>
      <c r="B393" s="30" t="s">
        <v>342</v>
      </c>
      <c r="C393" s="12"/>
      <c r="D393" s="12"/>
      <c r="E393" s="12"/>
      <c r="F393" s="61">
        <v>0</v>
      </c>
    </row>
    <row r="394" spans="1:6">
      <c r="A394" s="29"/>
      <c r="B394" s="30" t="s">
        <v>343</v>
      </c>
      <c r="C394" s="12"/>
      <c r="D394" s="12"/>
      <c r="E394" s="12"/>
      <c r="F394" s="61">
        <v>0</v>
      </c>
    </row>
    <row r="395" spans="1:6">
      <c r="A395" s="33"/>
      <c r="B395" s="35" t="s">
        <v>344</v>
      </c>
      <c r="C395" s="15"/>
      <c r="D395" s="15"/>
      <c r="E395" s="15"/>
      <c r="F395" s="59">
        <v>0</v>
      </c>
    </row>
    <row r="396" spans="1:6">
      <c r="A396" s="36"/>
      <c r="B396" s="28" t="s">
        <v>345</v>
      </c>
      <c r="C396" s="10"/>
      <c r="D396" s="10"/>
      <c r="E396" s="10"/>
      <c r="F396" s="53">
        <f>SUM(F397:F403)</f>
        <v>20100</v>
      </c>
    </row>
    <row r="397" spans="1:6">
      <c r="A397" s="29"/>
      <c r="B397" s="30" t="s">
        <v>346</v>
      </c>
      <c r="C397" s="12"/>
      <c r="D397" s="12"/>
      <c r="E397" s="12"/>
      <c r="F397" s="55">
        <v>3000</v>
      </c>
    </row>
    <row r="398" spans="1:6">
      <c r="A398" s="29"/>
      <c r="B398" s="31" t="s">
        <v>347</v>
      </c>
      <c r="C398" s="12"/>
      <c r="D398" s="12"/>
      <c r="E398" s="12"/>
      <c r="F398" s="55">
        <v>11000</v>
      </c>
    </row>
    <row r="399" spans="1:6">
      <c r="A399" s="29"/>
      <c r="B399" s="30" t="s">
        <v>348</v>
      </c>
      <c r="C399" s="12"/>
      <c r="D399" s="12"/>
      <c r="E399" s="12"/>
      <c r="F399" s="55">
        <v>4500</v>
      </c>
    </row>
    <row r="400" spans="1:6">
      <c r="A400" s="29"/>
      <c r="B400" s="30" t="s">
        <v>349</v>
      </c>
      <c r="C400" s="12"/>
      <c r="D400" s="12"/>
      <c r="E400" s="12"/>
      <c r="F400" s="55">
        <v>0</v>
      </c>
    </row>
    <row r="401" spans="1:6">
      <c r="A401" s="29"/>
      <c r="B401" s="30" t="s">
        <v>350</v>
      </c>
      <c r="C401" s="12"/>
      <c r="D401" s="12"/>
      <c r="E401" s="12"/>
      <c r="F401" s="61">
        <v>1600</v>
      </c>
    </row>
    <row r="402" spans="1:6">
      <c r="A402" s="29"/>
      <c r="B402" s="30" t="s">
        <v>351</v>
      </c>
      <c r="C402" s="12"/>
      <c r="D402" s="12"/>
      <c r="E402" s="12"/>
      <c r="F402" s="61">
        <v>0</v>
      </c>
    </row>
    <row r="403" spans="1:6">
      <c r="A403" s="33"/>
      <c r="B403" s="35" t="s">
        <v>352</v>
      </c>
      <c r="C403" s="15"/>
      <c r="D403" s="15"/>
      <c r="E403" s="15"/>
      <c r="F403" s="59">
        <v>0</v>
      </c>
    </row>
    <row r="404" spans="1:6">
      <c r="A404" s="36"/>
      <c r="B404" s="28" t="s">
        <v>353</v>
      </c>
      <c r="C404" s="10"/>
      <c r="D404" s="10"/>
      <c r="E404" s="10"/>
      <c r="F404" s="53">
        <f>SUM(F405:F420)</f>
        <v>5835.22</v>
      </c>
    </row>
    <row r="405" spans="1:6">
      <c r="A405" s="29"/>
      <c r="B405" s="30" t="s">
        <v>354</v>
      </c>
      <c r="C405" s="12"/>
      <c r="D405" s="12"/>
      <c r="E405" s="12"/>
      <c r="F405" s="61">
        <v>0</v>
      </c>
    </row>
    <row r="406" spans="1:6">
      <c r="A406" s="29"/>
      <c r="B406" s="30" t="s">
        <v>355</v>
      </c>
      <c r="C406" s="12"/>
      <c r="D406" s="12"/>
      <c r="E406" s="12"/>
      <c r="F406" s="55">
        <v>0</v>
      </c>
    </row>
    <row r="407" spans="1:6">
      <c r="A407" s="29"/>
      <c r="B407" s="30" t="s">
        <v>356</v>
      </c>
      <c r="C407" s="12"/>
      <c r="D407" s="12"/>
      <c r="E407" s="12"/>
      <c r="F407" s="55">
        <v>0</v>
      </c>
    </row>
    <row r="408" spans="1:6">
      <c r="A408" s="29"/>
      <c r="B408" s="30" t="s">
        <v>357</v>
      </c>
      <c r="C408" s="12"/>
      <c r="D408" s="12"/>
      <c r="E408" s="12"/>
      <c r="F408" s="55">
        <v>1500</v>
      </c>
    </row>
    <row r="409" spans="1:6">
      <c r="A409" s="29"/>
      <c r="B409" s="30" t="s">
        <v>358</v>
      </c>
      <c r="C409" s="12"/>
      <c r="D409" s="12"/>
      <c r="E409" s="12"/>
      <c r="F409" s="55">
        <v>700</v>
      </c>
    </row>
    <row r="410" spans="1:6">
      <c r="A410" s="29"/>
      <c r="B410" s="30" t="s">
        <v>359</v>
      </c>
      <c r="C410" s="12"/>
      <c r="D410" s="12"/>
      <c r="E410" s="12"/>
      <c r="F410" s="55">
        <v>500</v>
      </c>
    </row>
    <row r="411" spans="1:6">
      <c r="A411" s="29"/>
      <c r="B411" s="30" t="s">
        <v>360</v>
      </c>
      <c r="C411" s="12"/>
      <c r="D411" s="12"/>
      <c r="E411" s="12"/>
      <c r="F411" s="55">
        <v>250</v>
      </c>
    </row>
    <row r="412" spans="1:6">
      <c r="A412" s="29"/>
      <c r="B412" s="30" t="s">
        <v>361</v>
      </c>
      <c r="C412" s="12"/>
      <c r="D412" s="12"/>
      <c r="E412" s="12"/>
      <c r="F412" s="55">
        <v>24.79</v>
      </c>
    </row>
    <row r="413" spans="1:6">
      <c r="A413" s="29"/>
      <c r="B413" s="30" t="s">
        <v>362</v>
      </c>
      <c r="C413" s="12"/>
      <c r="D413" s="12"/>
      <c r="E413" s="12"/>
      <c r="F413" s="55">
        <v>0</v>
      </c>
    </row>
    <row r="414" spans="1:6">
      <c r="A414" s="29"/>
      <c r="B414" s="30" t="s">
        <v>363</v>
      </c>
      <c r="C414" s="12"/>
      <c r="D414" s="12"/>
      <c r="E414" s="12"/>
      <c r="F414" s="55">
        <v>0</v>
      </c>
    </row>
    <row r="415" spans="1:6">
      <c r="A415" s="29"/>
      <c r="B415" s="30" t="s">
        <v>364</v>
      </c>
      <c r="C415" s="12"/>
      <c r="D415" s="12"/>
      <c r="E415" s="12"/>
      <c r="F415" s="55">
        <v>4.4000000000000004</v>
      </c>
    </row>
    <row r="416" spans="1:6">
      <c r="A416" s="29"/>
      <c r="B416" s="95" t="s">
        <v>473</v>
      </c>
      <c r="C416" s="12"/>
      <c r="D416" s="12"/>
      <c r="E416" s="12"/>
      <c r="F416" s="55">
        <v>1200</v>
      </c>
    </row>
    <row r="417" spans="1:6">
      <c r="A417" s="29"/>
      <c r="B417" s="30" t="s">
        <v>365</v>
      </c>
      <c r="C417" s="12"/>
      <c r="D417" s="12"/>
      <c r="E417" s="12"/>
      <c r="F417" s="55">
        <v>250</v>
      </c>
    </row>
    <row r="418" spans="1:6">
      <c r="A418" s="29"/>
      <c r="B418" s="30" t="s">
        <v>366</v>
      </c>
      <c r="C418" s="12"/>
      <c r="D418" s="12"/>
      <c r="E418" s="12"/>
      <c r="F418" s="55">
        <v>656.03</v>
      </c>
    </row>
    <row r="419" spans="1:6">
      <c r="A419" s="29"/>
      <c r="B419" s="30" t="s">
        <v>367</v>
      </c>
      <c r="C419" s="12"/>
      <c r="D419" s="12"/>
      <c r="E419" s="12"/>
      <c r="F419" s="55">
        <v>750</v>
      </c>
    </row>
    <row r="420" spans="1:6">
      <c r="A420" s="29"/>
      <c r="B420" s="30" t="s">
        <v>368</v>
      </c>
      <c r="C420" s="12"/>
      <c r="D420" s="12"/>
      <c r="E420" s="12"/>
      <c r="F420" s="59">
        <v>0</v>
      </c>
    </row>
    <row r="421" spans="1:6">
      <c r="A421" s="36"/>
      <c r="B421" s="28" t="s">
        <v>369</v>
      </c>
      <c r="C421" s="10"/>
      <c r="D421" s="10"/>
      <c r="E421" s="10"/>
      <c r="F421" s="43">
        <f>SUM(F422:F447)</f>
        <v>260578.31</v>
      </c>
    </row>
    <row r="422" spans="1:6">
      <c r="A422" s="29"/>
      <c r="B422" s="30" t="s">
        <v>370</v>
      </c>
      <c r="C422" s="12"/>
      <c r="D422" s="12"/>
      <c r="E422" s="12"/>
      <c r="F422" s="61">
        <v>199.8</v>
      </c>
    </row>
    <row r="423" spans="1:6">
      <c r="A423" s="29"/>
      <c r="B423" s="31" t="s">
        <v>371</v>
      </c>
      <c r="C423" s="12"/>
      <c r="D423" s="12"/>
      <c r="E423" s="12"/>
      <c r="F423" s="61">
        <v>0</v>
      </c>
    </row>
    <row r="424" spans="1:6">
      <c r="A424" s="29"/>
      <c r="B424" s="30" t="s">
        <v>372</v>
      </c>
      <c r="C424" s="12"/>
      <c r="D424" s="12"/>
      <c r="E424" s="12"/>
      <c r="F424" s="61">
        <v>0</v>
      </c>
    </row>
    <row r="425" spans="1:6">
      <c r="A425" s="29"/>
      <c r="B425" s="30" t="s">
        <v>373</v>
      </c>
      <c r="C425" s="12"/>
      <c r="D425" s="12"/>
      <c r="E425" s="12"/>
      <c r="F425" s="61">
        <v>0</v>
      </c>
    </row>
    <row r="426" spans="1:6">
      <c r="A426" s="29"/>
      <c r="B426" s="30" t="s">
        <v>374</v>
      </c>
      <c r="C426" s="12"/>
      <c r="D426" s="12"/>
      <c r="E426" s="12"/>
      <c r="F426" s="55">
        <v>95000</v>
      </c>
    </row>
    <row r="427" spans="1:6">
      <c r="A427" s="29"/>
      <c r="B427" s="48" t="s">
        <v>375</v>
      </c>
      <c r="F427" s="61">
        <v>0</v>
      </c>
    </row>
    <row r="428" spans="1:6">
      <c r="A428" s="29"/>
      <c r="B428" s="30" t="s">
        <v>376</v>
      </c>
      <c r="C428" s="12"/>
      <c r="D428" s="12"/>
      <c r="E428" s="12"/>
      <c r="F428" s="55">
        <v>65000</v>
      </c>
    </row>
    <row r="429" spans="1:6">
      <c r="A429" s="29"/>
      <c r="B429" s="30" t="s">
        <v>377</v>
      </c>
      <c r="C429" s="12"/>
      <c r="D429" s="12"/>
      <c r="E429" s="12"/>
      <c r="F429" s="55">
        <v>6.9</v>
      </c>
    </row>
    <row r="430" spans="1:6">
      <c r="A430" s="29"/>
      <c r="B430" s="30" t="s">
        <v>378</v>
      </c>
      <c r="C430" s="12"/>
      <c r="D430" s="12"/>
      <c r="E430" s="12"/>
      <c r="F430" s="55">
        <v>3851.85</v>
      </c>
    </row>
    <row r="431" spans="1:6">
      <c r="A431" s="29"/>
      <c r="B431" s="30" t="s">
        <v>379</v>
      </c>
      <c r="C431" s="12"/>
      <c r="D431" s="12"/>
      <c r="E431" s="12"/>
      <c r="F431" s="55">
        <v>5000</v>
      </c>
    </row>
    <row r="432" spans="1:6">
      <c r="A432" s="29"/>
      <c r="B432" s="30" t="s">
        <v>380</v>
      </c>
      <c r="C432" s="12"/>
      <c r="D432" s="12"/>
      <c r="E432" s="12"/>
      <c r="F432" s="55">
        <v>0</v>
      </c>
    </row>
    <row r="433" spans="1:6">
      <c r="A433" s="29"/>
      <c r="B433" s="30" t="s">
        <v>381</v>
      </c>
      <c r="C433" s="12"/>
      <c r="D433" s="12"/>
      <c r="E433" s="12"/>
      <c r="F433" s="55">
        <v>0</v>
      </c>
    </row>
    <row r="434" spans="1:6">
      <c r="A434" s="29"/>
      <c r="B434" s="32" t="s">
        <v>382</v>
      </c>
      <c r="C434" s="12"/>
      <c r="D434" s="12"/>
      <c r="E434" s="12"/>
      <c r="F434" s="55">
        <v>2000</v>
      </c>
    </row>
    <row r="435" spans="1:6">
      <c r="A435" s="29"/>
      <c r="B435" s="30" t="s">
        <v>383</v>
      </c>
      <c r="C435" s="12"/>
      <c r="D435" s="12"/>
      <c r="E435" s="12"/>
      <c r="F435" s="55">
        <v>0</v>
      </c>
    </row>
    <row r="436" spans="1:6">
      <c r="A436" s="29"/>
      <c r="B436" s="30" t="s">
        <v>384</v>
      </c>
      <c r="C436" s="12"/>
      <c r="D436" s="12"/>
      <c r="E436" s="12"/>
      <c r="F436" s="55">
        <v>4000</v>
      </c>
    </row>
    <row r="437" spans="1:6">
      <c r="A437" s="29"/>
      <c r="B437" s="30" t="s">
        <v>385</v>
      </c>
      <c r="C437" s="12"/>
      <c r="D437" s="12"/>
      <c r="E437" s="12"/>
      <c r="F437" s="55">
        <v>0</v>
      </c>
    </row>
    <row r="438" spans="1:6">
      <c r="A438" s="29"/>
      <c r="B438" s="30" t="s">
        <v>386</v>
      </c>
      <c r="C438" s="12"/>
      <c r="D438" s="12"/>
      <c r="E438" s="12"/>
      <c r="F438" s="55">
        <v>45000</v>
      </c>
    </row>
    <row r="439" spans="1:6">
      <c r="A439" s="29"/>
      <c r="B439" s="48" t="s">
        <v>387</v>
      </c>
      <c r="F439" s="55">
        <v>0</v>
      </c>
    </row>
    <row r="440" spans="1:6">
      <c r="A440" s="29"/>
      <c r="B440" s="31" t="s">
        <v>388</v>
      </c>
      <c r="C440" s="12"/>
      <c r="D440" s="12"/>
      <c r="E440" s="12"/>
      <c r="F440" s="55">
        <v>19.760000000000002</v>
      </c>
    </row>
    <row r="441" spans="1:6">
      <c r="A441" s="29"/>
      <c r="B441" s="31" t="s">
        <v>389</v>
      </c>
      <c r="C441" s="12"/>
      <c r="D441" s="12"/>
      <c r="E441" s="12"/>
      <c r="F441" s="55">
        <v>3000</v>
      </c>
    </row>
    <row r="442" spans="1:6">
      <c r="A442" s="29"/>
      <c r="B442" s="31" t="s">
        <v>390</v>
      </c>
      <c r="C442" s="12"/>
      <c r="D442" s="12"/>
      <c r="E442" s="12"/>
      <c r="F442" s="55">
        <v>0</v>
      </c>
    </row>
    <row r="443" spans="1:6">
      <c r="A443" s="29"/>
      <c r="B443" s="31" t="s">
        <v>391</v>
      </c>
      <c r="C443" s="12"/>
      <c r="D443" s="12"/>
      <c r="E443" s="12"/>
      <c r="F443" s="55">
        <v>7500</v>
      </c>
    </row>
    <row r="444" spans="1:6">
      <c r="A444" s="29"/>
      <c r="B444" s="95" t="s">
        <v>474</v>
      </c>
      <c r="C444" s="12"/>
      <c r="D444" s="12"/>
      <c r="E444" s="12"/>
      <c r="F444" s="55">
        <v>30000</v>
      </c>
    </row>
    <row r="445" spans="1:6">
      <c r="A445" s="29"/>
      <c r="B445" s="31" t="s">
        <v>392</v>
      </c>
      <c r="C445" s="12"/>
      <c r="D445" s="12"/>
      <c r="E445" s="12"/>
      <c r="F445" s="61">
        <v>0</v>
      </c>
    </row>
    <row r="446" spans="1:6">
      <c r="A446" s="29"/>
      <c r="B446" s="93" t="s">
        <v>517</v>
      </c>
      <c r="C446" s="12"/>
      <c r="D446" s="12"/>
      <c r="E446" s="12"/>
      <c r="F446" s="61">
        <v>0</v>
      </c>
    </row>
    <row r="447" spans="1:6">
      <c r="A447" s="33"/>
      <c r="B447" s="35" t="s">
        <v>393</v>
      </c>
      <c r="C447" s="15"/>
      <c r="D447" s="15"/>
      <c r="E447" s="15"/>
      <c r="F447" s="59">
        <v>0</v>
      </c>
    </row>
    <row r="448" spans="1:6">
      <c r="A448" s="36"/>
      <c r="B448" s="28" t="s">
        <v>394</v>
      </c>
      <c r="C448" s="10"/>
      <c r="D448" s="10"/>
      <c r="E448" s="10"/>
      <c r="F448" s="52">
        <v>564</v>
      </c>
    </row>
    <row r="449" spans="1:6">
      <c r="A449" s="44"/>
      <c r="B449" s="31" t="s">
        <v>395</v>
      </c>
      <c r="C449" s="49"/>
      <c r="D449" s="49"/>
      <c r="E449" s="49"/>
      <c r="F449" s="61">
        <v>0</v>
      </c>
    </row>
    <row r="450" spans="1:6">
      <c r="A450" s="33"/>
      <c r="B450" s="35" t="s">
        <v>396</v>
      </c>
      <c r="C450" s="15"/>
      <c r="D450" s="15"/>
      <c r="E450" s="15"/>
      <c r="F450" s="59">
        <v>564</v>
      </c>
    </row>
    <row r="451" spans="1:6">
      <c r="A451" s="4" t="s">
        <v>397</v>
      </c>
      <c r="B451" s="5"/>
      <c r="C451" s="5"/>
      <c r="D451" s="5"/>
      <c r="E451" s="5"/>
      <c r="F451" s="87">
        <f t="shared" ref="F451" si="0">SUM(F454+F452)</f>
        <v>39584.449999999997</v>
      </c>
    </row>
    <row r="452" spans="1:6">
      <c r="A452" s="9" t="s">
        <v>398</v>
      </c>
      <c r="B452" s="10"/>
      <c r="C452" s="10"/>
      <c r="D452" s="10"/>
      <c r="E452" s="10"/>
      <c r="F452" s="53">
        <v>17036.5</v>
      </c>
    </row>
    <row r="453" spans="1:6">
      <c r="A453" s="14" t="s">
        <v>399</v>
      </c>
      <c r="B453" s="15"/>
      <c r="C453" s="15"/>
      <c r="D453" s="15"/>
      <c r="E453" s="15"/>
      <c r="F453" s="59">
        <v>17036.5</v>
      </c>
    </row>
    <row r="454" spans="1:6">
      <c r="A454" s="9" t="s">
        <v>400</v>
      </c>
      <c r="B454" s="10"/>
      <c r="C454" s="10"/>
      <c r="D454" s="10"/>
      <c r="E454" s="10"/>
      <c r="F454" s="53">
        <f>SUM(F455:F456)</f>
        <v>22547.95</v>
      </c>
    </row>
    <row r="455" spans="1:6">
      <c r="A455" s="11" t="s">
        <v>401</v>
      </c>
      <c r="B455" s="12"/>
      <c r="C455" s="12"/>
      <c r="D455" s="12"/>
      <c r="E455" s="12"/>
      <c r="F455" s="61">
        <v>17383.22</v>
      </c>
    </row>
    <row r="456" spans="1:6">
      <c r="A456" s="11" t="s">
        <v>402</v>
      </c>
      <c r="B456" s="12"/>
      <c r="C456" s="12"/>
      <c r="D456" s="12"/>
      <c r="E456" s="12"/>
      <c r="F456" s="61">
        <v>5164.7299999999996</v>
      </c>
    </row>
    <row r="457" spans="1:6">
      <c r="A457" s="4" t="s">
        <v>403</v>
      </c>
      <c r="B457" s="5"/>
      <c r="C457" s="5"/>
      <c r="D457" s="5"/>
      <c r="E457" s="5"/>
      <c r="F457" s="53">
        <v>0</v>
      </c>
    </row>
    <row r="458" spans="1:6">
      <c r="A458" s="4" t="s">
        <v>404</v>
      </c>
      <c r="B458" s="5"/>
      <c r="C458" s="5"/>
      <c r="D458" s="5"/>
      <c r="E458" s="5"/>
      <c r="F458" s="53">
        <v>0</v>
      </c>
    </row>
    <row r="459" spans="1:6">
      <c r="A459" s="4" t="s">
        <v>405</v>
      </c>
      <c r="B459" s="5"/>
      <c r="C459" s="5"/>
      <c r="D459" s="5"/>
      <c r="E459" s="5"/>
      <c r="F459" s="53">
        <v>0</v>
      </c>
    </row>
    <row r="460" spans="1:6">
      <c r="A460" s="4" t="s">
        <v>406</v>
      </c>
      <c r="B460" s="5"/>
      <c r="C460" s="5"/>
      <c r="D460" s="5"/>
      <c r="E460" s="5"/>
      <c r="F460" s="70">
        <f>SUM(F465,F464,F461)</f>
        <v>9965.5600000000013</v>
      </c>
    </row>
    <row r="461" spans="1:6">
      <c r="A461" s="9" t="s">
        <v>407</v>
      </c>
      <c r="B461" s="10"/>
      <c r="C461" s="10"/>
      <c r="D461" s="10"/>
      <c r="E461" s="10"/>
      <c r="F461" s="53">
        <f>SUM(F462:F463)</f>
        <v>630.29</v>
      </c>
    </row>
    <row r="462" spans="1:6">
      <c r="A462" s="11" t="s">
        <v>408</v>
      </c>
      <c r="B462" s="12"/>
      <c r="C462" s="12"/>
      <c r="D462" s="12"/>
      <c r="E462" s="12"/>
      <c r="F462" s="61">
        <v>563.28</v>
      </c>
    </row>
    <row r="463" spans="1:6">
      <c r="A463" s="14" t="s">
        <v>409</v>
      </c>
      <c r="B463" s="15"/>
      <c r="C463" s="15"/>
      <c r="D463" s="15"/>
      <c r="E463" s="15"/>
      <c r="F463" s="59">
        <v>67.010000000000005</v>
      </c>
    </row>
    <row r="464" spans="1:6" s="8" customFormat="1">
      <c r="A464" s="96" t="s">
        <v>481</v>
      </c>
      <c r="B464" s="49"/>
      <c r="C464" s="49"/>
      <c r="D464" s="49"/>
      <c r="E464" s="49"/>
      <c r="F464" s="51">
        <v>12610.16</v>
      </c>
    </row>
    <row r="465" spans="1:6">
      <c r="A465" s="9" t="s">
        <v>410</v>
      </c>
      <c r="B465" s="10"/>
      <c r="C465" s="10"/>
      <c r="D465" s="10"/>
      <c r="E465" s="10"/>
      <c r="F465" s="53">
        <f>SUM(F466:F471)</f>
        <v>-3274.89</v>
      </c>
    </row>
    <row r="466" spans="1:6">
      <c r="A466" s="11" t="s">
        <v>411</v>
      </c>
      <c r="B466" s="12"/>
      <c r="C466" s="12"/>
      <c r="D466" s="12"/>
      <c r="E466" s="12"/>
      <c r="F466" s="61">
        <v>-145.32</v>
      </c>
    </row>
    <row r="467" spans="1:6">
      <c r="A467" s="11" t="s">
        <v>412</v>
      </c>
      <c r="B467" s="12"/>
      <c r="C467" s="12"/>
      <c r="D467" s="12"/>
      <c r="E467" s="12"/>
      <c r="F467" s="55">
        <v>-299</v>
      </c>
    </row>
    <row r="468" spans="1:6">
      <c r="A468" s="95" t="s">
        <v>475</v>
      </c>
      <c r="B468" s="12"/>
      <c r="C468" s="12"/>
      <c r="D468" s="12"/>
      <c r="E468" s="12"/>
      <c r="F468" s="55">
        <v>-1099</v>
      </c>
    </row>
    <row r="469" spans="1:6">
      <c r="A469" s="11" t="s">
        <v>413</v>
      </c>
      <c r="B469" s="12"/>
      <c r="C469" s="12"/>
      <c r="D469" s="12"/>
      <c r="E469" s="12"/>
      <c r="F469" s="55">
        <v>-371.42</v>
      </c>
    </row>
    <row r="470" spans="1:6">
      <c r="A470" s="95" t="s">
        <v>476</v>
      </c>
      <c r="B470" s="12"/>
      <c r="C470" s="12"/>
      <c r="D470" s="12"/>
      <c r="E470" s="12"/>
      <c r="F470" s="55">
        <v>-174</v>
      </c>
    </row>
    <row r="471" spans="1:6">
      <c r="A471" s="67" t="s">
        <v>477</v>
      </c>
      <c r="B471" s="15"/>
      <c r="C471" s="15"/>
      <c r="D471" s="15"/>
      <c r="E471" s="15"/>
      <c r="F471" s="59">
        <v>-1186.1500000000001</v>
      </c>
    </row>
    <row r="472" spans="1:6">
      <c r="A472" s="8"/>
      <c r="B472" s="8"/>
      <c r="C472" s="8"/>
      <c r="D472" s="8"/>
      <c r="E472" s="1" t="s">
        <v>414</v>
      </c>
      <c r="F472" s="40">
        <f>SUM(F3,F51,F54,F55,F92,F165,F259,F451,F457,F458,F459,F460)</f>
        <v>-16801.780000000039</v>
      </c>
    </row>
    <row r="473" spans="1:6">
      <c r="A473" s="4" t="s">
        <v>415</v>
      </c>
      <c r="B473" s="5"/>
      <c r="C473" s="5"/>
      <c r="D473" s="5"/>
      <c r="E473" s="5"/>
      <c r="F473" s="55">
        <v>-10.58</v>
      </c>
    </row>
    <row r="474" spans="1:6">
      <c r="B474" s="6" t="s">
        <v>416</v>
      </c>
      <c r="C474" s="7"/>
      <c r="D474" s="7"/>
      <c r="E474" s="7"/>
      <c r="F474" s="55">
        <v>-11.58</v>
      </c>
    </row>
    <row r="475" spans="1:6">
      <c r="C475" s="3" t="s">
        <v>417</v>
      </c>
      <c r="F475" s="55">
        <v>0</v>
      </c>
    </row>
    <row r="476" spans="1:6">
      <c r="C476" s="3" t="s">
        <v>418</v>
      </c>
      <c r="F476" s="59">
        <v>-11.58</v>
      </c>
    </row>
    <row r="477" spans="1:6">
      <c r="A477" s="27"/>
      <c r="B477" s="50"/>
      <c r="C477" s="28" t="s">
        <v>419</v>
      </c>
      <c r="D477" s="10"/>
      <c r="E477" s="10"/>
      <c r="F477" s="55">
        <v>-11.58</v>
      </c>
    </row>
    <row r="478" spans="1:6">
      <c r="A478" s="29"/>
      <c r="B478" s="12"/>
      <c r="C478" s="30" t="s">
        <v>420</v>
      </c>
      <c r="D478" s="12"/>
      <c r="E478" s="12"/>
      <c r="F478" s="55">
        <v>0</v>
      </c>
    </row>
    <row r="479" spans="1:6">
      <c r="A479" s="29"/>
      <c r="B479" s="12"/>
      <c r="C479" s="95" t="s">
        <v>478</v>
      </c>
      <c r="D479" s="12"/>
      <c r="E479" s="12"/>
      <c r="F479" s="55">
        <v>-11.58</v>
      </c>
    </row>
    <row r="480" spans="1:6">
      <c r="A480" s="33"/>
      <c r="B480" s="15"/>
      <c r="C480" s="47" t="s">
        <v>480</v>
      </c>
      <c r="D480" s="15"/>
      <c r="E480" s="15"/>
      <c r="F480" s="59">
        <v>0</v>
      </c>
    </row>
    <row r="481" spans="1:6">
      <c r="A481" s="4" t="s">
        <v>421</v>
      </c>
      <c r="B481" s="5"/>
      <c r="C481" s="5"/>
      <c r="D481" s="5"/>
      <c r="E481" s="5"/>
      <c r="F481" s="40">
        <f>SUM(F483)</f>
        <v>16812.36</v>
      </c>
    </row>
    <row r="482" spans="1:6">
      <c r="B482" s="3" t="s">
        <v>422</v>
      </c>
      <c r="F482" s="55">
        <v>0</v>
      </c>
    </row>
    <row r="483" spans="1:6">
      <c r="B483" s="6" t="s">
        <v>423</v>
      </c>
      <c r="C483" s="7"/>
      <c r="D483" s="7"/>
      <c r="E483" s="7"/>
      <c r="F483" s="40">
        <f>SUM(F492,F484,F490)</f>
        <v>16812.36</v>
      </c>
    </row>
    <row r="484" spans="1:6">
      <c r="A484" s="27"/>
      <c r="B484" s="28" t="s">
        <v>424</v>
      </c>
      <c r="C484" s="10"/>
      <c r="D484" s="10"/>
      <c r="E484" s="10"/>
      <c r="F484" s="43">
        <f t="shared" ref="F484" si="1">SUM(F485:F489)</f>
        <v>16158.89</v>
      </c>
    </row>
    <row r="485" spans="1:6">
      <c r="A485" s="29"/>
      <c r="B485" s="30" t="s">
        <v>425</v>
      </c>
      <c r="C485" s="12"/>
      <c r="D485" s="12"/>
      <c r="E485" s="12"/>
      <c r="F485" s="55">
        <v>1158.8900000000001</v>
      </c>
    </row>
    <row r="486" spans="1:6">
      <c r="A486" s="29"/>
      <c r="B486" s="30" t="s">
        <v>426</v>
      </c>
      <c r="C486" s="12"/>
      <c r="D486" s="12"/>
      <c r="E486" s="12"/>
      <c r="F486" s="55">
        <v>0</v>
      </c>
    </row>
    <row r="487" spans="1:6">
      <c r="A487" s="29"/>
      <c r="B487" s="30" t="s">
        <v>427</v>
      </c>
      <c r="C487" s="12"/>
      <c r="D487" s="12"/>
      <c r="E487" s="12"/>
      <c r="F487" s="55">
        <v>0</v>
      </c>
    </row>
    <row r="488" spans="1:6">
      <c r="A488" s="29"/>
      <c r="B488" s="95" t="s">
        <v>479</v>
      </c>
      <c r="C488" s="12"/>
      <c r="D488" s="12"/>
      <c r="E488" s="12"/>
      <c r="F488" s="55">
        <v>15000</v>
      </c>
    </row>
    <row r="489" spans="1:6">
      <c r="A489" s="33"/>
      <c r="B489" s="35" t="s">
        <v>428</v>
      </c>
      <c r="C489" s="15"/>
      <c r="D489" s="15"/>
      <c r="E489" s="15"/>
      <c r="F489" s="23">
        <v>0</v>
      </c>
    </row>
    <row r="490" spans="1:6">
      <c r="A490" s="29"/>
      <c r="B490" s="28" t="s">
        <v>429</v>
      </c>
      <c r="C490" s="10"/>
      <c r="D490" s="10"/>
      <c r="E490" s="10"/>
      <c r="F490" s="43">
        <f>SUM(F491)</f>
        <v>594.03</v>
      </c>
    </row>
    <row r="491" spans="1:6">
      <c r="A491" s="29"/>
      <c r="B491" s="31" t="s">
        <v>430</v>
      </c>
      <c r="C491" s="12"/>
      <c r="D491" s="12"/>
      <c r="E491" s="12"/>
      <c r="F491" s="59">
        <v>594.03</v>
      </c>
    </row>
    <row r="492" spans="1:6">
      <c r="A492" s="36"/>
      <c r="B492" s="28" t="s">
        <v>431</v>
      </c>
      <c r="C492" s="10"/>
      <c r="D492" s="10"/>
      <c r="E492" s="10"/>
      <c r="F492" s="43">
        <f>SUM(F493:F495)</f>
        <v>59.44</v>
      </c>
    </row>
    <row r="493" spans="1:6">
      <c r="A493" s="29"/>
      <c r="B493" s="30" t="s">
        <v>432</v>
      </c>
      <c r="C493" s="12"/>
      <c r="D493" s="12"/>
      <c r="E493" s="12"/>
      <c r="F493" s="55">
        <v>0.08</v>
      </c>
    </row>
    <row r="494" spans="1:6">
      <c r="A494" s="29"/>
      <c r="B494" s="30" t="s">
        <v>433</v>
      </c>
      <c r="C494" s="12"/>
      <c r="D494" s="12"/>
      <c r="E494" s="12"/>
      <c r="F494" s="55">
        <v>0</v>
      </c>
    </row>
    <row r="495" spans="1:6">
      <c r="A495" s="33"/>
      <c r="B495" s="35" t="s">
        <v>434</v>
      </c>
      <c r="C495" s="15"/>
      <c r="D495" s="15"/>
      <c r="E495" s="15"/>
      <c r="F495" s="68">
        <v>59.36</v>
      </c>
    </row>
    <row r="496" spans="1:6">
      <c r="B496" s="3" t="s">
        <v>435</v>
      </c>
      <c r="F496" s="40">
        <v>0</v>
      </c>
    </row>
    <row r="497" spans="1:6">
      <c r="A497" s="4" t="s">
        <v>436</v>
      </c>
      <c r="B497" s="5"/>
      <c r="C497" s="5"/>
      <c r="D497" s="5"/>
      <c r="E497" s="5"/>
      <c r="F497" s="40">
        <v>0</v>
      </c>
    </row>
    <row r="498" spans="1:6">
      <c r="B498" s="3" t="s">
        <v>437</v>
      </c>
      <c r="F498" s="40">
        <v>0</v>
      </c>
    </row>
    <row r="499" spans="1:6">
      <c r="A499" s="4" t="s">
        <v>438</v>
      </c>
      <c r="B499" s="5"/>
      <c r="C499" s="5"/>
      <c r="D499" s="5"/>
      <c r="E499" s="5"/>
      <c r="F499" s="40">
        <v>0</v>
      </c>
    </row>
    <row r="500" spans="1:6">
      <c r="A500" s="4" t="s">
        <v>439</v>
      </c>
      <c r="B500" s="5"/>
      <c r="C500" s="5"/>
      <c r="D500" s="5"/>
      <c r="E500" s="5"/>
      <c r="F500" s="40">
        <v>0</v>
      </c>
    </row>
    <row r="501" spans="1:6">
      <c r="A501" s="9" t="s">
        <v>440</v>
      </c>
      <c r="B501" s="10"/>
      <c r="C501" s="10"/>
      <c r="D501" s="10"/>
      <c r="E501" s="10"/>
      <c r="F501" s="43">
        <v>0</v>
      </c>
    </row>
    <row r="502" spans="1:6">
      <c r="A502" s="14" t="s">
        <v>441</v>
      </c>
      <c r="B502" s="15"/>
      <c r="C502" s="15"/>
      <c r="D502" s="15"/>
      <c r="E502" s="15"/>
      <c r="F502" s="23">
        <v>0</v>
      </c>
    </row>
    <row r="503" spans="1:6">
      <c r="A503" s="4" t="s">
        <v>442</v>
      </c>
      <c r="B503" s="5"/>
      <c r="C503" s="5"/>
      <c r="D503" s="5"/>
      <c r="E503" s="5"/>
      <c r="F503" s="40">
        <v>0</v>
      </c>
    </row>
    <row r="504" spans="1:6">
      <c r="B504" s="3" t="s">
        <v>443</v>
      </c>
      <c r="F504" s="24">
        <v>0</v>
      </c>
    </row>
    <row r="505" spans="1:6">
      <c r="B505" s="3" t="s">
        <v>444</v>
      </c>
      <c r="F505" s="24">
        <v>0</v>
      </c>
    </row>
    <row r="506" spans="1:6">
      <c r="B506" s="3" t="s">
        <v>445</v>
      </c>
      <c r="F506" s="24">
        <v>0</v>
      </c>
    </row>
    <row r="507" spans="1:6">
      <c r="E507" s="3" t="s">
        <v>446</v>
      </c>
      <c r="F507" s="21">
        <f>SUM(F473,F481,F497,F497,F499,F500,F503+F477)</f>
        <v>16790.199999999997</v>
      </c>
    </row>
    <row r="508" spans="1:6">
      <c r="E508" s="3" t="s">
        <v>447</v>
      </c>
      <c r="F508" s="21">
        <f t="shared" ref="F508" si="2">SUM(F472+F507)</f>
        <v>-11.580000000041764</v>
      </c>
    </row>
    <row r="509" spans="1:6">
      <c r="A509" s="4" t="s">
        <v>448</v>
      </c>
      <c r="B509" s="5"/>
      <c r="C509" s="5"/>
      <c r="D509" s="5"/>
      <c r="E509" s="5"/>
      <c r="F509" s="40">
        <v>0</v>
      </c>
    </row>
    <row r="510" spans="1:6">
      <c r="E510" s="3" t="s">
        <v>449</v>
      </c>
      <c r="F510" s="21">
        <f>SUM(F508+F509)</f>
        <v>-11.580000000041764</v>
      </c>
    </row>
    <row r="512" spans="1:6">
      <c r="E512" s="3" t="s">
        <v>450</v>
      </c>
      <c r="F512" s="24">
        <f>SUM(F3,F51,F92,F460,F473)</f>
        <v>-1262784.42</v>
      </c>
    </row>
    <row r="513" spans="5:6">
      <c r="E513" s="35" t="s">
        <v>451</v>
      </c>
      <c r="F513" s="23">
        <f>SUM(F55,F165,F259,F451,F481,F497,F499,F500,F503)</f>
        <v>1262784.42</v>
      </c>
    </row>
    <row r="514" spans="5:6">
      <c r="E514" s="37"/>
      <c r="F514" s="24">
        <f t="shared" ref="F514" si="3">SUM(F512:F513)</f>
        <v>0</v>
      </c>
    </row>
  </sheetData>
  <pageMargins left="0.75" right="0.75" top="1" bottom="1" header="0.5" footer="0.5"/>
  <pageSetup paperSize="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B4" workbookViewId="0">
      <selection activeCell="B27" sqref="B27"/>
    </sheetView>
  </sheetViews>
  <sheetFormatPr baseColWidth="10" defaultColWidth="31" defaultRowHeight="14.25" customHeight="1"/>
  <cols>
    <col min="1" max="1" width="66.5703125" style="54" customWidth="1"/>
    <col min="2" max="2" width="16.140625" style="54" bestFit="1" customWidth="1"/>
    <col min="3" max="3" width="5.42578125" style="54" customWidth="1"/>
    <col min="4" max="4" width="16.140625" style="54" bestFit="1" customWidth="1"/>
    <col min="5" max="16384" width="31" style="54"/>
  </cols>
  <sheetData>
    <row r="1" spans="1:4" ht="14.25" customHeight="1" thickBot="1">
      <c r="A1" s="71" t="s">
        <v>484</v>
      </c>
      <c r="B1" s="77" t="s">
        <v>485</v>
      </c>
      <c r="C1" s="77">
        <v>2020</v>
      </c>
      <c r="D1" s="77" t="s">
        <v>486</v>
      </c>
    </row>
    <row r="2" spans="1:4" ht="14.25" customHeight="1" thickTop="1" thickBot="1">
      <c r="A2" s="72" t="s">
        <v>1</v>
      </c>
      <c r="B2" s="80">
        <v>-430004</v>
      </c>
      <c r="C2" s="90" t="s">
        <v>488</v>
      </c>
      <c r="D2" s="80">
        <v>-481921.62</v>
      </c>
    </row>
    <row r="3" spans="1:4" ht="14.25" customHeight="1" thickBot="1">
      <c r="A3" s="73" t="s">
        <v>2</v>
      </c>
      <c r="B3" s="75">
        <v>-391257</v>
      </c>
      <c r="C3" s="91"/>
      <c r="D3" s="75">
        <v>-412663.5</v>
      </c>
    </row>
    <row r="4" spans="1:4" ht="14.25" customHeight="1" thickBot="1">
      <c r="A4" s="73" t="s">
        <v>14</v>
      </c>
      <c r="B4" s="75">
        <v>-21500</v>
      </c>
      <c r="C4" s="91"/>
      <c r="D4" s="75">
        <v>-23228.79</v>
      </c>
    </row>
    <row r="5" spans="1:4" ht="14.25" customHeight="1" thickBot="1">
      <c r="A5" s="73" t="s">
        <v>24</v>
      </c>
      <c r="B5" s="75">
        <v>-52247</v>
      </c>
      <c r="C5" s="91"/>
      <c r="D5" s="75">
        <v>-46029.33</v>
      </c>
    </row>
    <row r="6" spans="1:4" ht="14.25" customHeight="1" thickBot="1">
      <c r="A6" s="73" t="s">
        <v>482</v>
      </c>
      <c r="B6" s="75">
        <v>36000.629999999997</v>
      </c>
      <c r="C6" s="91"/>
      <c r="D6" s="75">
        <v>46792.29</v>
      </c>
    </row>
    <row r="7" spans="1:4" ht="14.25" customHeight="1" thickBot="1">
      <c r="A7" s="73" t="s">
        <v>81</v>
      </c>
      <c r="B7" s="75">
        <v>-842735.4</v>
      </c>
      <c r="C7" s="91"/>
      <c r="D7" s="75">
        <v>-872927.87</v>
      </c>
    </row>
    <row r="8" spans="1:4" ht="14.25" customHeight="1" thickBot="1">
      <c r="A8" s="73" t="s">
        <v>487</v>
      </c>
      <c r="B8" s="75">
        <v>-379673.49</v>
      </c>
      <c r="C8" s="91"/>
      <c r="D8" s="75">
        <v>-379673.49</v>
      </c>
    </row>
    <row r="9" spans="1:4" ht="14.25" customHeight="1" thickBot="1">
      <c r="A9" s="73" t="s">
        <v>119</v>
      </c>
      <c r="B9" s="75">
        <v>-462735.4</v>
      </c>
      <c r="C9" s="91"/>
      <c r="D9" s="75">
        <v>-493254.38</v>
      </c>
    </row>
    <row r="10" spans="1:4" ht="14.25" customHeight="1" thickBot="1">
      <c r="A10" s="73" t="s">
        <v>141</v>
      </c>
      <c r="B10" s="75">
        <v>470209.58</v>
      </c>
      <c r="C10" s="91"/>
      <c r="D10" s="75">
        <v>494455.53</v>
      </c>
    </row>
    <row r="11" spans="1:4" ht="14.25" customHeight="1" thickBot="1">
      <c r="A11" s="73" t="s">
        <v>142</v>
      </c>
      <c r="B11" s="75">
        <v>356828.74</v>
      </c>
      <c r="C11" s="91"/>
      <c r="D11" s="75">
        <v>379955.53</v>
      </c>
    </row>
    <row r="12" spans="1:4" ht="14.25" customHeight="1" thickBot="1">
      <c r="A12" s="73" t="s">
        <v>216</v>
      </c>
      <c r="B12" s="75">
        <v>113380.84</v>
      </c>
      <c r="C12" s="91"/>
      <c r="D12" s="75">
        <v>114500</v>
      </c>
    </row>
    <row r="13" spans="1:4" ht="14.25" customHeight="1" thickBot="1">
      <c r="A13" s="73" t="s">
        <v>222</v>
      </c>
      <c r="B13" s="75">
        <v>700177.4</v>
      </c>
      <c r="C13" s="91"/>
      <c r="D13" s="75">
        <v>751021.04</v>
      </c>
    </row>
    <row r="14" spans="1:4" ht="14.25" customHeight="1" thickBot="1">
      <c r="A14" s="73" t="s">
        <v>223</v>
      </c>
      <c r="B14" s="75">
        <v>301080.76</v>
      </c>
      <c r="C14" s="91"/>
      <c r="D14" s="75">
        <v>337176</v>
      </c>
    </row>
    <row r="15" spans="1:4" ht="14.25" customHeight="1" thickBot="1">
      <c r="A15" s="73" t="s">
        <v>320</v>
      </c>
      <c r="B15" s="75">
        <v>70188.91</v>
      </c>
      <c r="C15" s="91"/>
      <c r="D15" s="75">
        <v>72188.91</v>
      </c>
    </row>
    <row r="16" spans="1:4" ht="14.25" customHeight="1" thickBot="1">
      <c r="A16" s="73" t="s">
        <v>325</v>
      </c>
      <c r="B16" s="74">
        <v>0</v>
      </c>
      <c r="C16" s="91"/>
      <c r="D16" s="74">
        <v>0</v>
      </c>
    </row>
    <row r="17" spans="1:4" ht="14.25" customHeight="1" thickBot="1">
      <c r="A17" s="73" t="s">
        <v>330</v>
      </c>
      <c r="B17" s="75">
        <v>328907.73</v>
      </c>
      <c r="C17" s="91"/>
      <c r="D17" s="75">
        <v>341656.13</v>
      </c>
    </row>
    <row r="18" spans="1:4" ht="14.25" customHeight="1" thickBot="1">
      <c r="A18" s="73" t="s">
        <v>397</v>
      </c>
      <c r="B18" s="75">
        <v>39584.449999999997</v>
      </c>
      <c r="C18" s="91"/>
      <c r="D18" s="75">
        <v>48211.98</v>
      </c>
    </row>
    <row r="19" spans="1:4" ht="14.25" customHeight="1" thickBot="1">
      <c r="A19" s="73" t="s">
        <v>406</v>
      </c>
      <c r="B19" s="75">
        <v>9965.56</v>
      </c>
      <c r="C19" s="91"/>
      <c r="D19" s="75">
        <v>-1906.52</v>
      </c>
    </row>
    <row r="20" spans="1:4" ht="14.25" customHeight="1" thickBot="1">
      <c r="A20" s="73" t="s">
        <v>415</v>
      </c>
      <c r="B20" s="74">
        <v>-10.58</v>
      </c>
      <c r="C20" s="91"/>
      <c r="D20" s="74">
        <v>-3.99</v>
      </c>
    </row>
    <row r="21" spans="1:4" ht="14.25" customHeight="1">
      <c r="A21" s="78" t="s">
        <v>421</v>
      </c>
      <c r="B21" s="81">
        <v>16812.36</v>
      </c>
      <c r="C21" s="91"/>
      <c r="D21" s="81">
        <v>1368.88</v>
      </c>
    </row>
    <row r="22" spans="1:4" ht="14.25" customHeight="1">
      <c r="A22" s="79" t="s">
        <v>439</v>
      </c>
      <c r="B22" s="82">
        <v>0</v>
      </c>
      <c r="C22" s="91"/>
      <c r="D22" s="82">
        <v>0</v>
      </c>
    </row>
    <row r="23" spans="1:4" ht="14.25" customHeight="1" thickBot="1">
      <c r="A23" s="76" t="s">
        <v>450</v>
      </c>
      <c r="B23" s="83">
        <f>SUM(B2,B7,B19,B20)</f>
        <v>-1262784.42</v>
      </c>
      <c r="C23" s="91"/>
      <c r="D23" s="83">
        <f>SUM(D2,D7,D19,D20)</f>
        <v>-1356760</v>
      </c>
    </row>
    <row r="24" spans="1:4" ht="14.25" customHeight="1" thickBot="1">
      <c r="A24" s="73" t="s">
        <v>451</v>
      </c>
      <c r="B24" s="84">
        <f>SUM(B6,B10,B13,B18,B21)</f>
        <v>1262784.4200000002</v>
      </c>
      <c r="C24" s="91"/>
      <c r="D24" s="84">
        <f>SUM(D6,D10,D13,D18,D21)</f>
        <v>1341849.72</v>
      </c>
    </row>
    <row r="25" spans="1:4" ht="14.25" customHeight="1" thickBot="1">
      <c r="A25" s="73" t="s">
        <v>483</v>
      </c>
      <c r="B25" s="84">
        <f>B23+B24</f>
        <v>0</v>
      </c>
      <c r="C25" s="92"/>
      <c r="D25" s="84">
        <f>D23+D24</f>
        <v>-14910.280000000028</v>
      </c>
    </row>
  </sheetData>
  <mergeCells count="1">
    <mergeCell ref="C2:C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Presupuestos</vt:lpstr>
      <vt:lpstr>Presup comparado</vt:lpstr>
    </vt:vector>
  </TitlesOfParts>
  <Company>UPV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Navarro</dc:creator>
  <cp:lastModifiedBy>anavarro</cp:lastModifiedBy>
  <dcterms:created xsi:type="dcterms:W3CDTF">2019-11-04T17:03:34Z</dcterms:created>
  <dcterms:modified xsi:type="dcterms:W3CDTF">2021-11-10T09:46:46Z</dcterms:modified>
</cp:coreProperties>
</file>