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PRESUPUESTO 2023" sheetId="1" r:id="rId1"/>
    <sheet name="COMPARATIVO" sheetId="2" r:id="rId2"/>
  </sheets>
  <calcPr calcId="124519"/>
</workbook>
</file>

<file path=xl/calcChain.xml><?xml version="1.0" encoding="utf-8"?>
<calcChain xmlns="http://schemas.openxmlformats.org/spreadsheetml/2006/main">
  <c r="B26" i="2"/>
  <c r="B28" s="1"/>
  <c r="C28"/>
  <c r="C27"/>
  <c r="C26"/>
  <c r="B27"/>
  <c r="G58" i="1"/>
  <c r="G4"/>
  <c r="G13"/>
  <c r="G18"/>
  <c r="G17" s="1"/>
  <c r="G28"/>
  <c r="G35"/>
  <c r="G41"/>
  <c r="G44"/>
  <c r="G55"/>
  <c r="G54" s="1"/>
  <c r="G78"/>
  <c r="G96"/>
  <c r="G100"/>
  <c r="G89" s="1"/>
  <c r="G120"/>
  <c r="G127"/>
  <c r="G132"/>
  <c r="G136"/>
  <c r="G141"/>
  <c r="G143"/>
  <c r="G150"/>
  <c r="G191"/>
  <c r="G149" s="1"/>
  <c r="G194"/>
  <c r="G196"/>
  <c r="G201"/>
  <c r="G207"/>
  <c r="G213"/>
  <c r="G229"/>
  <c r="G231"/>
  <c r="G242"/>
  <c r="G254"/>
  <c r="G257"/>
  <c r="G262"/>
  <c r="G284"/>
  <c r="G287"/>
  <c r="G290"/>
  <c r="G289" s="1"/>
  <c r="G293"/>
  <c r="G296"/>
  <c r="G301"/>
  <c r="G305"/>
  <c r="G308"/>
  <c r="G324"/>
  <c r="G341"/>
  <c r="G345"/>
  <c r="G347"/>
  <c r="G344" s="1"/>
  <c r="G351"/>
  <c r="G350" s="1"/>
  <c r="G360"/>
  <c r="G363"/>
  <c r="G372"/>
  <c r="G371" s="1"/>
  <c r="G375"/>
  <c r="G379"/>
  <c r="G382"/>
  <c r="G386"/>
  <c r="G388"/>
  <c r="G359" l="1"/>
  <c r="G283"/>
  <c r="G3"/>
  <c r="G402"/>
  <c r="G193"/>
  <c r="G148" s="1"/>
  <c r="G57"/>
  <c r="G27"/>
  <c r="G200"/>
  <c r="G126"/>
  <c r="G88" s="1"/>
  <c r="G292"/>
  <c r="G2" l="1"/>
  <c r="G199"/>
  <c r="G370" l="1"/>
  <c r="G403" s="1"/>
  <c r="G405" s="1"/>
</calcChain>
</file>

<file path=xl/sharedStrings.xml><?xml version="1.0" encoding="utf-8"?>
<sst xmlns="http://schemas.openxmlformats.org/spreadsheetml/2006/main" count="435" uniqueCount="435">
  <si>
    <t>D. RESULTADO DEL EJERCICIO (C + 19)</t>
  </si>
  <si>
    <t>19. Impuestos sobre beneficios</t>
  </si>
  <si>
    <t>C) RESULTADO ANTES DE IMPUESTOS (A+B)</t>
  </si>
  <si>
    <t>B) RESULTADO FINANCIERO (13+14+15+16+17+18)</t>
  </si>
  <si>
    <t>c) Resto de ingresos y gastos</t>
  </si>
  <si>
    <t>b) Ingresos financieros derivados de convenios de acreedores</t>
  </si>
  <si>
    <t>a) Incorporación al activo de gastos financieros</t>
  </si>
  <si>
    <t>18. Otros ingresos y gastos de carácter financiero</t>
  </si>
  <si>
    <t>17. Deterioro y resultado por enajenaciones de instrumentos financieros</t>
  </si>
  <si>
    <t xml:space="preserve"> 768.0.0000 Diferencias positivas de cambio</t>
  </si>
  <si>
    <t>768 DIFERENCIAS POSITIVAS DE CAMBIO</t>
  </si>
  <si>
    <t>16. Diferencias de cambio</t>
  </si>
  <si>
    <t>a) Cartera de negociación y otros</t>
  </si>
  <si>
    <t>15. Variación de valor razonable en instrumentos financieros</t>
  </si>
  <si>
    <t>c) Por actualización de provisiones</t>
  </si>
  <si>
    <t xml:space="preserve"> 669.0.0005 INTERÉS DE DEMORA</t>
  </si>
  <si>
    <t xml:space="preserve"> 669.0.0003 GASTOS FINANCIEROS INTERESES ANTICIPO CONFIRMING</t>
  </si>
  <si>
    <t>669 OTROS GASTOS FINANCIEROS</t>
  </si>
  <si>
    <t xml:space="preserve"> 664.0.0000 INTERESES POR DESCUENTO DE EFECTOS</t>
  </si>
  <si>
    <t>664 INTERESES POR DESCUENTOS DE EFECTOS</t>
  </si>
  <si>
    <t xml:space="preserve"> 662.3.0004 INTERESES PRESTAMOS ICO</t>
  </si>
  <si>
    <t xml:space="preserve"> 662.3.0003 INTERESES PRESTAMO CAIXA POPULAR - JUNIO 15</t>
  </si>
  <si>
    <t xml:space="preserve"> 662.3.0002 INTERESES BONO</t>
  </si>
  <si>
    <t>662 INTERESES DE DEUDAS A LARGO PLAZO</t>
  </si>
  <si>
    <t>b) Por deudas con terceros</t>
  </si>
  <si>
    <t>a) Por deudas con entidades vinculadas</t>
  </si>
  <si>
    <t>14. Gastos financieros</t>
  </si>
  <si>
    <t xml:space="preserve"> 769.0.0002 INTERESES SUBVENCIONADOS PRESTAMOS COVID ICO</t>
  </si>
  <si>
    <t xml:space="preserve"> 769.0.0000 DEVOLUCION INTERESES POR CANCELACION ANTICIPO SUBVENCION</t>
  </si>
  <si>
    <t xml:space="preserve"> 769.0.0001 INGRESOS POR DIFERERNCIA REDONDEO EURO</t>
  </si>
  <si>
    <t>769 OTROS INGRESOS FINANCIEROS</t>
  </si>
  <si>
    <t>a.2) De terceros</t>
  </si>
  <si>
    <t>a.1) De entidades vinculadas</t>
  </si>
  <si>
    <t>a) De valores negociables y otros instrumentos financieros</t>
  </si>
  <si>
    <t>13. Ingresos financieros</t>
  </si>
  <si>
    <t>A) RESULTADO DE EXPLOTACION (1+2+3+4+5+6+7+8+9+10+11+12)</t>
  </si>
  <si>
    <t xml:space="preserve"> 778.0.0005 INGR. EXTRAORDINARIO (HABILITAC.SIN LIC.JJDD)</t>
  </si>
  <si>
    <t xml:space="preserve"> 778.0.0006 INGRESOS EXTRAORDINARIOS LICENCIAS</t>
  </si>
  <si>
    <t xml:space="preserve"> 778.0.0004 INGRESOS EXTRAORDINARIOS</t>
  </si>
  <si>
    <t xml:space="preserve"> 778.0.0003 FIANZA PRUEBAS (NO DEVUELTAS)</t>
  </si>
  <si>
    <t xml:space="preserve"> 778.0.0002 FIANZAS PRUEBAS (NO DEVUELTAS) - ANT.</t>
  </si>
  <si>
    <t xml:space="preserve"> 778.0.0000 INGRESOS EXTRAORDINARIOS POR EVENTOS DEPORTIVOS</t>
  </si>
  <si>
    <t>778 INGRESOS EXTRAORDINARIOS</t>
  </si>
  <si>
    <t xml:space="preserve"> 678.0.0001 GASTOS EXCEPCIONALES EJERCICIOS ANTERIORES</t>
  </si>
  <si>
    <t xml:space="preserve"> 678.0.0000 GASTOS EXCEPCIONALES</t>
  </si>
  <si>
    <t>678 GASTOS EXTRAORDINARIOS</t>
  </si>
  <si>
    <t>12. Resultados Excepcionales</t>
  </si>
  <si>
    <t xml:space="preserve"> 771.0.0000 BENEFICIOS PROCEDENTES INMOVILIZADO MATERIAL</t>
  </si>
  <si>
    <t>771 BENEF PROC. DEL INMOVILIZADO MATERIAL</t>
  </si>
  <si>
    <t xml:space="preserve"> 671.0.0000 Pérdidas procedentes del inmov. mat.</t>
  </si>
  <si>
    <t>671 PÉRDIDAS PROC. INMOVILIZADO MATERIAL</t>
  </si>
  <si>
    <t>11. Deterioro y resultado por enajenaciones del inmovilizado.</t>
  </si>
  <si>
    <t>10. Excesos de provisiones.</t>
  </si>
  <si>
    <t xml:space="preserve"> 746.0.0000 SUB. CAPITAL GENERALITAT VALENCIANA TRANSFERIDA AL RESULTADO</t>
  </si>
  <si>
    <t>746 SUBVENCIONES DE CAPITAL TRANSFERIDAS AL RESULTADO DEL EJERCICIO</t>
  </si>
  <si>
    <t>9. Imputación de subvenciones de inmovilizado no financiero y otras.</t>
  </si>
  <si>
    <t xml:space="preserve"> 681.0.0003 AMORTIZACION ACUMULADA NAVE</t>
  </si>
  <si>
    <t xml:space="preserve"> 681.0.0001 DOTACION AMORTIZ. INMOV.MATERIAL</t>
  </si>
  <si>
    <t>681 AMORTIZACION INMOVILIZ. MATERIAL</t>
  </si>
  <si>
    <t xml:space="preserve"> 680.0.0001 DOTACION AMORTIZ.INMOVILIZ.INTANGIBLE</t>
  </si>
  <si>
    <t>680 AMORTIZACION DEL INMOVILIZADO INTANGIBLE</t>
  </si>
  <si>
    <t>8. Amortización del inmovilizado.</t>
  </si>
  <si>
    <t xml:space="preserve"> 659.0.0010 INSCRIPCIONES UNIV. ALICANTE</t>
  </si>
  <si>
    <t xml:space="preserve"> 659.0.0000 OTRAS PERDIDAS EN GESTION CORRIENTE</t>
  </si>
  <si>
    <t>659 OTRAS GASTOS DE GESTIÓN CORRIENTE</t>
  </si>
  <si>
    <t xml:space="preserve"> 658.0.0045 GASTOS ESPORT A L'ESCOLA +1</t>
  </si>
  <si>
    <t xml:space="preserve"> 658.0.0044 GASTOS ESPORT A L'ESCOLA</t>
  </si>
  <si>
    <t xml:space="preserve"> 658.0.0041 GASTOS FER FUTUR</t>
  </si>
  <si>
    <t xml:space="preserve"> 658.0.0040 TRIATLON OROPESA DEL MAR</t>
  </si>
  <si>
    <t xml:space="preserve"> 658.0.0038 TRIATLON CASTELLON</t>
  </si>
  <si>
    <t xml:space="preserve"> 658.0.0037 GASTOS VIALTERRA</t>
  </si>
  <si>
    <t xml:space="preserve"> 658.0.0035 ALICANTE TRIATLON</t>
  </si>
  <si>
    <t xml:space="preserve"> 658.0.0032 GASTOS LLIGA CAIXA POPULAR</t>
  </si>
  <si>
    <t xml:space="preserve"> 658.0.0030 SERVICIO PROF.EN ORGANIZ.EVENTOS</t>
  </si>
  <si>
    <t xml:space="preserve"> 658.0.0016 GASTOS VOLUNTARIOS</t>
  </si>
  <si>
    <t xml:space="preserve"> 658.0.0013 GASTOS CAMPUS ESCOLAR TRIATLON</t>
  </si>
  <si>
    <t xml:space="preserve"> 658.0.0009 GASTOS DUATLON CHESTE</t>
  </si>
  <si>
    <t xml:space="preserve"> 658.0.0008 GASTOS ICAN ALICANTE</t>
  </si>
  <si>
    <t xml:space="preserve"> 658.0.0007 GASTOS ICAN GANDIA</t>
  </si>
  <si>
    <t xml:space="preserve"> 658.0.0005 GASTOS VALENCIA TRIATLON</t>
  </si>
  <si>
    <t xml:space="preserve"> 658.0.0001 TASAS UTILIZACION EMBALSE</t>
  </si>
  <si>
    <t>658 GASTOS PARA ORGANIZ. DE ACONTEC. DEPORTIVOS</t>
  </si>
  <si>
    <t xml:space="preserve"> 656.0.0046 COMBUSTIBLE CRONO</t>
  </si>
  <si>
    <t xml:space="preserve"> 656.0.0045 ALOJAMIENTO OFICIALES</t>
  </si>
  <si>
    <t xml:space="preserve"> 656.0.0043 COMBUSTIBLE TECNIFICACION</t>
  </si>
  <si>
    <t xml:space="preserve"> 656.0.0022 GASTOS CONCENTRACIONES</t>
  </si>
  <si>
    <t xml:space="preserve"> 656.0.0020 MANUTENCION CRONO/INFORMATICO</t>
  </si>
  <si>
    <t xml:space="preserve"> 656.0.0019 MANUTENCION OFICIALES/JUECES</t>
  </si>
  <si>
    <t xml:space="preserve"> 656.0.0010 PEAJES CRONO AD02</t>
  </si>
  <si>
    <t xml:space="preserve"> 656.0.0007 DESPLAZAMIENTO PERSONAL FEDE</t>
  </si>
  <si>
    <t xml:space="preserve"> 656.0.0006 DESPLAZAMIENTOS ASAMBLEISTAS/JUNTA</t>
  </si>
  <si>
    <t xml:space="preserve"> 656.0.0005 ALOJAMIENTO CRONOMETRAJE/INFORMATICO</t>
  </si>
  <si>
    <t xml:space="preserve"> 656.0.0003 PEAJE GF01</t>
  </si>
  <si>
    <t xml:space="preserve"> 656.0.0001 GTOS. REPRESENTACION PRESIDENCIA</t>
  </si>
  <si>
    <t xml:space="preserve"> 655.0.0011 GASTOS SELECCION ESCOLAR </t>
  </si>
  <si>
    <t xml:space="preserve"> 655.0.0006 GASTOS CONCENTRACIONES</t>
  </si>
  <si>
    <t>656 GASTOS DE VIAJE OTRO PERSONAL</t>
  </si>
  <si>
    <t xml:space="preserve"> 655.0.0005 GASTOS TECNIFICACION</t>
  </si>
  <si>
    <t xml:space="preserve"> 655.0.0004 GASTOS CONCENTRACION CAR FETRI</t>
  </si>
  <si>
    <t>655 GASTOS DE VIAJE DE DEPORTISTAS</t>
  </si>
  <si>
    <t xml:space="preserve"> 654.0.0001 BECAS, PREMIOS Y SUBVENCIONES A DEPORTIS</t>
  </si>
  <si>
    <t xml:space="preserve"> 654.0.0003 SUBVENCIONES DEPORTISTAS PARATRIATLON</t>
  </si>
  <si>
    <t xml:space="preserve"> 654.0.0002 PREMIOS CAMPEONATOS AUTONOMICOS</t>
  </si>
  <si>
    <t>654 BECAS, PREMIOS Y SUBVENCIONES A DEPORTISTAS</t>
  </si>
  <si>
    <t xml:space="preserve"> 653.0.1004 CUOTA GESTORS ESPORTIUS PROFESSIONALS</t>
  </si>
  <si>
    <t xml:space="preserve"> 653.0.1003 CUOTA PLATAFORMA VOLUNTARIADO</t>
  </si>
  <si>
    <t xml:space="preserve"> 653.0.1001 CUOTA FETRI LICENCIAS DEPORTIVAS</t>
  </si>
  <si>
    <t xml:space="preserve"> 653.0.0000 CUOTA CONFEDECOM</t>
  </si>
  <si>
    <t>653 CUOTAS A ORGANISMOS NACIONALES E INTERNACIONALES</t>
  </si>
  <si>
    <t xml:space="preserve"> 652.0.0003 SUBVENCIONES LIGA DE CLUBES</t>
  </si>
  <si>
    <t xml:space="preserve"> 652.0.0012 SUBVENCIÓN RANKING ESCUELAS</t>
  </si>
  <si>
    <t>652 SUBVENCIONES A ENTIDADES FEDERADAS</t>
  </si>
  <si>
    <t>d) Otros gastos de gestión corriente</t>
  </si>
  <si>
    <t xml:space="preserve"> 794.0.0380 POSIBLES DEUDORES - ACREEDORES</t>
  </si>
  <si>
    <t>794 PROVISION PARA INSOLVENCIAS APLICADA</t>
  </si>
  <si>
    <t>c) Pérdidas, deterioro y variación de provisiones por operaciones comerciales</t>
  </si>
  <si>
    <t xml:space="preserve"> 634.1.0000 AJUSTES NEGATIVOS IVA</t>
  </si>
  <si>
    <t>634 AJUSTES NEG. EN LA IMPOSICIÓN INDIRECTA</t>
  </si>
  <si>
    <t xml:space="preserve"> 631.0.0002 IMPUESTOS POR INSPECCION AEAT</t>
  </si>
  <si>
    <t xml:space="preserve"> 631.0.0001 IMPUESTOS CIRCULACION VEHICULOS</t>
  </si>
  <si>
    <t>631 OTROS TRIBUTOS</t>
  </si>
  <si>
    <t>b) Tributos</t>
  </si>
  <si>
    <t xml:space="preserve"> 629.0.1001 COMPRA MATERIAL DE OFICINA</t>
  </si>
  <si>
    <t xml:space="preserve"> 629.0.0164 CUOTA ANUAL EMPRESAS DE SERVICIO</t>
  </si>
  <si>
    <t xml:space="preserve"> 629.0.0162 GASTOS PLATAFORMA EXTERNA INSCRIPCIONES</t>
  </si>
  <si>
    <t xml:space="preserve"> 629.0.0158 CONTROL HORARIO TRABAJADORES</t>
  </si>
  <si>
    <t xml:space="preserve"> 629.0.0156 ANTIVIRUS</t>
  </si>
  <si>
    <t xml:space="preserve"> 629.0.0152 DIETAS PERSONAL FED</t>
  </si>
  <si>
    <t xml:space="preserve"> 629.0.0121 GASTOS TECNIFICACION</t>
  </si>
  <si>
    <t xml:space="preserve"> 629.0.0108 GASTOS TOMA TIEMPOS</t>
  </si>
  <si>
    <t xml:space="preserve"> 629.0.0099 OTROS GASTOS</t>
  </si>
  <si>
    <t xml:space="preserve"> 629.0.0035 RENOVACION REGISTROS CONTABILIDAD (CONTASOL Y FACTUSOL)</t>
  </si>
  <si>
    <t xml:space="preserve"> 629.0.0022 COPIAS DE LA MAQUINA (RICOH)</t>
  </si>
  <si>
    <t xml:space="preserve"> 629.0.0020 GASTOS CURSO DE ENTRENADORES</t>
  </si>
  <si>
    <t xml:space="preserve"> 629.0.0014 LIMPIEZA OFICINA</t>
  </si>
  <si>
    <t xml:space="preserve"> 629.0.0012 LEGALIZACIÓN LIBROS ADMINISTRATIVOS</t>
  </si>
  <si>
    <t xml:space="preserve"> 629.0.0011 GASTOS JORNADAS TECNICAS</t>
  </si>
  <si>
    <t xml:space="preserve"> 629.0.0010 GASTOS GALA FIN TEMPORADA</t>
  </si>
  <si>
    <t xml:space="preserve"> 629.0.0005 AGUA OFICINA</t>
  </si>
  <si>
    <t xml:space="preserve"> 629.0.0003 CORREOS (SELLOS, ENVIOS...)</t>
  </si>
  <si>
    <t xml:space="preserve"> 629.0.0002 SEGURIDAD OFICINA Y ALMACEN</t>
  </si>
  <si>
    <t xml:space="preserve"> 629.0.0000 SERVICIOS WEB-GESTION,MTMTO.</t>
  </si>
  <si>
    <t>629 OTROS SERVICIOS</t>
  </si>
  <si>
    <t xml:space="preserve"> 628.0.0005 ELECTRICIDAD OFICINA Y NAVE</t>
  </si>
  <si>
    <t xml:space="preserve"> 628.0.0003 SUMINISTRO DE AGUA</t>
  </si>
  <si>
    <t xml:space="preserve"> 628.0.0002 TELÉFONO MÓVIL</t>
  </si>
  <si>
    <t xml:space="preserve"> 628.0.0001 TELÉFONO FIJO E INTERNET</t>
  </si>
  <si>
    <t>628 SUMINISTROS</t>
  </si>
  <si>
    <t xml:space="preserve"> 627.0.0002 COMUNICACION Y MARKETING MEDITERRANEA TRIATLON</t>
  </si>
  <si>
    <t xml:space="preserve"> 627.0.0001 PUBLIC.,PROPAG. Y RELS. PUB. </t>
  </si>
  <si>
    <t>627 PUBLICIDAD, PROPAGANDA Y RELACIONES PUBL</t>
  </si>
  <si>
    <t xml:space="preserve"> 626.0.0008 SERVICIOS PAYPAL</t>
  </si>
  <si>
    <t xml:space="preserve"> 626.0.0007 SERVICIOS BANCARIOS CAIXA POPULAR DUCHESTE Y OTROS</t>
  </si>
  <si>
    <t xml:space="preserve"> 626.0.0014 SERVICIOS BANCARIOS PRESTAMOS ICO</t>
  </si>
  <si>
    <t xml:space="preserve"> 626.0.0013 SERVICIOS BANCARIOS DESCUENTO DE EFECTOS</t>
  </si>
  <si>
    <t xml:space="preserve"> 626.0.0011 SERVICIOS BANCARIOS PRESTAMO CAIXA POP. JUNIO 15</t>
  </si>
  <si>
    <t xml:space="preserve"> 626.0.0010 SERVICIOS BANCARIOS CAIXA POPULAR - VALENCIA TRI</t>
  </si>
  <si>
    <t xml:space="preserve"> 626.0.0009 SERVICIOS BANCARIOS CAIXA POPULAR - INSCRIPCIONES</t>
  </si>
  <si>
    <t xml:space="preserve"> 626.0.0005 SERVICIOS BANCARIOS CAIXA POPULAR - LICENCIAS</t>
  </si>
  <si>
    <t xml:space="preserve"> 626.0.0003 SERVICIOS BANCARIOS CAIXA POPULAR - FEDERACIÓN</t>
  </si>
  <si>
    <t xml:space="preserve"> 626.0.0002 SERVICIOS BANCARIOS LA CAIXA</t>
  </si>
  <si>
    <t xml:space="preserve"> 626.0.0001 SERV. BANCARIOS COMISIONES ANTICIPO CONFIRMING</t>
  </si>
  <si>
    <t>626 SERVICIOS BANCARIOS Y SIMILARES</t>
  </si>
  <si>
    <t xml:space="preserve"> 625.0.0017 SEGURO OFICIALES PRACTICAS</t>
  </si>
  <si>
    <t xml:space="preserve"> 625.0.0016 SEGUROS ACCIDENTES CURSO ENTRENADORES</t>
  </si>
  <si>
    <t xml:space="preserve"> 625.0.0012 PRIMA SEGURO RC DIRECTIVOS</t>
  </si>
  <si>
    <t xml:space="preserve"> 625.0.0011 PRIMA SEGURO VEHICULO 6868JMV</t>
  </si>
  <si>
    <t xml:space="preserve"> 625.0.0008 SEGURO PROTECCION JURIDICA</t>
  </si>
  <si>
    <t xml:space="preserve"> 625.0.0006 SEGURO OFICINA</t>
  </si>
  <si>
    <t xml:space="preserve"> 625.0.0005 SEGURO VOLUNTARIOS</t>
  </si>
  <si>
    <t xml:space="preserve"> 625.0.0004 PRIMA SEGURO VEHICULO 9593GGZ</t>
  </si>
  <si>
    <t xml:space="preserve"> 625.0.0002 PRIMA SEGUROS RC</t>
  </si>
  <si>
    <t xml:space="preserve"> 625.0.0001 PRIMAS SEGURO ACCIDENTES</t>
  </si>
  <si>
    <t>625 PRIMAS DE SEGUROS</t>
  </si>
  <si>
    <t xml:space="preserve"> 624.0.0001 MENSAJERIA - ENVIOS</t>
  </si>
  <si>
    <t>624 TRANSPORTES</t>
  </si>
  <si>
    <t xml:space="preserve"> 623.5.0002 PROFESORES CURSOS</t>
  </si>
  <si>
    <t xml:space="preserve"> 623.4.0003 FISIOTERAPEUTA CHESTE</t>
  </si>
  <si>
    <t xml:space="preserve"> 623.4.0002 NUTRICIONISTA TECNIFICACION</t>
  </si>
  <si>
    <t xml:space="preserve"> 623.4.0001 TECNICOS PROGRAMA TECNIFICACION</t>
  </si>
  <si>
    <t xml:space="preserve"> 623.3.0002 ARBITROS Y JUECES MENORES</t>
  </si>
  <si>
    <t xml:space="preserve"> 623.3.0001 ARBITROS Y JUECES ADULTOS</t>
  </si>
  <si>
    <t xml:space="preserve"> 623.1.0002 SERVICIOS  MEDICOS TC</t>
  </si>
  <si>
    <t xml:space="preserve"> 623.1.0001 REVISIONES MEDICAS</t>
  </si>
  <si>
    <t xml:space="preserve"> 623.0.0010 PROFESIONALES CRONOMETRAJE</t>
  </si>
  <si>
    <t xml:space="preserve"> 623.0.0009 GASTOS NOTARIA</t>
  </si>
  <si>
    <t xml:space="preserve"> 623.0.0008 SERVICIOS ADAPTACION LOPD</t>
  </si>
  <si>
    <t xml:space="preserve"> 623.0.0007 DOCENTES ESPORT A L'ESCOLA</t>
  </si>
  <si>
    <t xml:space="preserve"> 623.0.0006 ASESORAMIENTO JURÍDICO</t>
  </si>
  <si>
    <t xml:space="preserve"> 623.0.0002 PROV. GTO. AUDITORIA </t>
  </si>
  <si>
    <t xml:space="preserve"> 623.0.0001 ASESORÍA FISCAL Y CONTABLE</t>
  </si>
  <si>
    <t>623 SERVICIOS DE PROFESIONALES INDEPENDIENT.</t>
  </si>
  <si>
    <t xml:space="preserve"> 622.0.0008 MANTENIMIENTO REMOLQUE</t>
  </si>
  <si>
    <t xml:space="preserve"> 622.0.0006 REPARACIONES MATERIAL COMPETICIONES</t>
  </si>
  <si>
    <t xml:space="preserve"> 622.0.0005 RETIRADA Y TRATAMIENTO DE RESIDUOS (PAPEL Y CARTON)</t>
  </si>
  <si>
    <t xml:space="preserve"> 622.0.0003 GASTOS FURGONETAS</t>
  </si>
  <si>
    <t xml:space="preserve"> 622.0.0001 REP. Y MTMTO. EN OFICINA Y ALMACEN</t>
  </si>
  <si>
    <t>622 REPARACIONES Y CONSERVACIÓN</t>
  </si>
  <si>
    <t xml:space="preserve"> 621.0.0016 ALQ. VEHICULO AD02 (CRONO)</t>
  </si>
  <si>
    <t xml:space="preserve"> 621.0.0015 ALQ. VEHICULO AD01 (MONT/DESM)</t>
  </si>
  <si>
    <t xml:space="preserve"> 621.0.0013 ALQUILER NAVE</t>
  </si>
  <si>
    <t xml:space="preserve"> 621.0.0005 RENTING BBVA-IMPRESORA</t>
  </si>
  <si>
    <t xml:space="preserve"> 621.0.0001 ALQUILER VEHICULOS</t>
  </si>
  <si>
    <t>621 ARRENDAMIENTOS Y CÁNONES</t>
  </si>
  <si>
    <t>a) Servicios exteriores</t>
  </si>
  <si>
    <t>7. Otros gastos de la actividad.</t>
  </si>
  <si>
    <t xml:space="preserve"> 649.0.0002 FORMACION CONTINUA TRABAJADORES</t>
  </si>
  <si>
    <t xml:space="preserve"> 649.0.0001 PREVENCION</t>
  </si>
  <si>
    <t>649 OTROS GASTOS SOCIALES</t>
  </si>
  <si>
    <t xml:space="preserve"> 642.0.0000 SEGURIDAD SOCIAL A C/ENTIDAD</t>
  </si>
  <si>
    <t>642 SEGURIDAD SOCIAL A CARGO DE LA EMPRESA</t>
  </si>
  <si>
    <t>b) Cargas sociales</t>
  </si>
  <si>
    <t xml:space="preserve"> 641.0.0000 INDEMNIZACIONES</t>
  </si>
  <si>
    <t>641 INDEMNIZACIONES</t>
  </si>
  <si>
    <t xml:space="preserve"> 640.0.0443 TORRES AMOROS, ALBERTO</t>
  </si>
  <si>
    <t xml:space="preserve"> 640.0.0442 RODENAS GONZALEZ, JAVIER</t>
  </si>
  <si>
    <t xml:space="preserve"> 640.0.0441 MARTINEZ DEL HIERRO, RUBEN</t>
  </si>
  <si>
    <t xml:space="preserve"> 640.0.0440 PERSONAL EVENTUAL CRONOMETRAJE</t>
  </si>
  <si>
    <t xml:space="preserve"> 640.0.0439 OTROS DOCENTES ESPORT A L'ESCOLA</t>
  </si>
  <si>
    <t xml:space="preserve"> 640.0.0437 DOLORES PEÑARROCHA ALOS</t>
  </si>
  <si>
    <t xml:space="preserve"> 640.0.0436 ESTHER RICO INIESTA</t>
  </si>
  <si>
    <t xml:space="preserve"> 640.0.0434 TECNICOS TECNIFICACION</t>
  </si>
  <si>
    <t xml:space="preserve"> 640.0.0433 TECNICOS FER FUTUR</t>
  </si>
  <si>
    <t xml:space="preserve"> 640.0.0432 MARIA LLUNA RUIZ</t>
  </si>
  <si>
    <t xml:space="preserve"> 640.0.0429 TÉCNICO VALENCIA ESPORT A L'ESCOLA</t>
  </si>
  <si>
    <t xml:space="preserve"> 640.0.0426 TECNICOS SELECCION</t>
  </si>
  <si>
    <t xml:space="preserve"> 640.0.0424 CATALA FONS, FCO. JAVIER</t>
  </si>
  <si>
    <t xml:space="preserve"> 640.0.0420 CABEZA FELIP, VICENT</t>
  </si>
  <si>
    <t xml:space="preserve"> 640.0.0418 TÉCNICO ALICANTE ESPORT A L'ESCOLA</t>
  </si>
  <si>
    <t xml:space="preserve"> 640.0.0417 SUELDOS ICAN ALICANTE</t>
  </si>
  <si>
    <t xml:space="preserve"> 640.0.0416 SUELDOS ICAN GANDIA</t>
  </si>
  <si>
    <t xml:space="preserve"> 640.0.0415 SUELDOS ALICANTE TRI</t>
  </si>
  <si>
    <t xml:space="preserve"> 640.0.0412 SUELDOS Y SALARIOS OROPESA</t>
  </si>
  <si>
    <t xml:space="preserve"> 640.0.0411 ADJUNTOS VALENCIA TRIATLON</t>
  </si>
  <si>
    <t xml:space="preserve"> 640.0.0410 RESPONSABLES VALENCIA TRIATLON</t>
  </si>
  <si>
    <t xml:space="preserve"> 640.0.0393 QUIROS BALLESTER, JAVIER</t>
  </si>
  <si>
    <t xml:space="preserve"> 640.0.0392 AGUIRRE CANO, JOSE</t>
  </si>
  <si>
    <t xml:space="preserve"> 640.0.0135 GARCIA MORENO, MAR</t>
  </si>
  <si>
    <t xml:space="preserve"> 640.0.0129 COBO CEBRIAN, HECTOR</t>
  </si>
  <si>
    <t xml:space="preserve"> 640.0.0125 LLEVATA TELLO, DIEGO</t>
  </si>
  <si>
    <t xml:space="preserve"> 640.0.0121 COGOLLOS SOSPEDRA, NIEVES</t>
  </si>
  <si>
    <t xml:space="preserve"> 640.0.0119 PROFESORES CURSO ENTRENADORES</t>
  </si>
  <si>
    <t xml:space="preserve"> 640.0.0105 ALBIÑANA TERUEL, DAVINIA</t>
  </si>
  <si>
    <t xml:space="preserve"> 640.0.0100 RUBERT ALEMAN, JOAQUIN</t>
  </si>
  <si>
    <t xml:space="preserve"> 640.0.0052 JUAN RODRIGUEZ, JOSE LUIS</t>
  </si>
  <si>
    <t xml:space="preserve"> 640.0.0050 GARCIA RAMOS, JAVIER</t>
  </si>
  <si>
    <t xml:space="preserve"> 640.0.0048 MORA FERRANDO, DAVID</t>
  </si>
  <si>
    <t xml:space="preserve"> 640.0.0046 FERRER FORTEA, ROBERTO</t>
  </si>
  <si>
    <t xml:space="preserve"> 640.0.0044 ESCRIBANO DUAL, CHRISTIAN</t>
  </si>
  <si>
    <t xml:space="preserve"> 640.0.0042 GIMENO MARTIN JAVIER</t>
  </si>
  <si>
    <t xml:space="preserve"> 640.0.0034 JORDA SOROLLA, JORGE JUAN</t>
  </si>
  <si>
    <t xml:space="preserve"> 640.0.0012 REDONDO MARTINEZ PALOMA</t>
  </si>
  <si>
    <t xml:space="preserve"> 640.0.0005 HUESA MORENO VANESSA</t>
  </si>
  <si>
    <t xml:space="preserve"> 640.0.0001 NAVARRO BONDIA ARTURO</t>
  </si>
  <si>
    <t>640 SUELDOS Y SALARIOS</t>
  </si>
  <si>
    <t>a) Sueldos, salarios y asimilados</t>
  </si>
  <si>
    <t>6. Gastos de personal.</t>
  </si>
  <si>
    <t xml:space="preserve"> 745.0.0003 SUBVENCION VIALTERRA JJDD</t>
  </si>
  <si>
    <t xml:space="preserve"> 745.0.0002 SUBVENCION AUNA CONSULTORS </t>
  </si>
  <si>
    <t xml:space="preserve"> 745.0.0001 SUBVENCION CAIXA POPULAR</t>
  </si>
  <si>
    <t xml:space="preserve"> 745.0.0000 SUBVENC. TRINIDAD ALFONSO FUNDAC</t>
  </si>
  <si>
    <t>745 OTRAS SUBVENCIONES NO OFICIALES</t>
  </si>
  <si>
    <t xml:space="preserve"> 743.0.0000 SUBVENC. D FED. DEP. ESPAÑOLA</t>
  </si>
  <si>
    <t>743 SUBVENCIONES FEDERACION ESPAÑOLA DE TRIATLON</t>
  </si>
  <si>
    <t xml:space="preserve"> 742.0.0004 FUNDACION DEPORTIVA MUNICIPAL VALENCIA - ESCUELA TRIATLON</t>
  </si>
  <si>
    <t xml:space="preserve"> 742.0.0003 AYUNTAMIENTO DE OROPESA</t>
  </si>
  <si>
    <t xml:space="preserve"> 742.0.0001 SUBVENCION ALICANTE TRIATLON (AYUNT. DE ALICANTE)</t>
  </si>
  <si>
    <t xml:space="preserve"> 742.0.0000 SUBVENCION VALENCIA TRIATLON (AYTO VALENCIA)</t>
  </si>
  <si>
    <t>742 SUBVENCIONES MUNICIPALES</t>
  </si>
  <si>
    <t xml:space="preserve"> 741.0.0003 SUBVENCION DIPUTACION DE VALENCIA</t>
  </si>
  <si>
    <t xml:space="preserve"> 741.0.0002 SUBV. DIPUTACION DE ALICANTE</t>
  </si>
  <si>
    <t xml:space="preserve"> 741.0.0000 SUBVENCION DE DIPUTACION CASTELLON</t>
  </si>
  <si>
    <t>741 SUBVENCIONES DE DIPUTACIONES PROVINCIALES</t>
  </si>
  <si>
    <t xml:space="preserve"> 740.0.0007 CONSELLERIA DE TURISMO</t>
  </si>
  <si>
    <t xml:space="preserve"> 740.0.0002 SUBVENC. CONSELLERIA DE TRANSPARENCIA </t>
  </si>
  <si>
    <t xml:space="preserve"> 740.0.0008 SUBVENCION SERVICIO VALENCIANO EMPLEO Y FORMACION</t>
  </si>
  <si>
    <t xml:space="preserve"> 740.0.0000 SUBVENC. CONSELLERIA DEPORTE</t>
  </si>
  <si>
    <t>740 SUBVENCIONES DE LA GENERALITAT VALENCIANA</t>
  </si>
  <si>
    <t>b) Subvenciones de explotación incorporadas al resultado del ejercicio</t>
  </si>
  <si>
    <t xml:space="preserve"> 759.0.0016 INGRESOS CAMPEONATO AUTONOMICO</t>
  </si>
  <si>
    <t xml:space="preserve"> 759.0.0014 MONTAJE Y DESMONTAJE BOX</t>
  </si>
  <si>
    <t xml:space="preserve"> 759.0.0006 DISEÑO ARCO DE META PERSONALIZADO</t>
  </si>
  <si>
    <t xml:space="preserve"> 759.0.0005 PERSONAL APOYO DE EVENTOS</t>
  </si>
  <si>
    <t xml:space="preserve"> 759.0.0003 INGRESOS SERVICIO ESTAMPACION GORROS</t>
  </si>
  <si>
    <t>759 INGRESOS POR SERVICIOS DIVERSOS</t>
  </si>
  <si>
    <t xml:space="preserve"> 758.0.0018 INSCRIPCIONES DUATLON CHESTE</t>
  </si>
  <si>
    <t xml:space="preserve"> 758.0.0034 INGRESOS PERDIDAS CONOS (REPERCUTIDOS)</t>
  </si>
  <si>
    <t xml:space="preserve"> 758.0.0022 INGRESO REPERC.TASA USO EMBALSES / PLAYA</t>
  </si>
  <si>
    <t xml:space="preserve"> 758.0.0019 FUNDAS BOX ESCOLAR</t>
  </si>
  <si>
    <t xml:space="preserve"> 758.0.0017 INGRESOS SERVICIOS COMUNICACION Y REDES SOCIALES</t>
  </si>
  <si>
    <t xml:space="preserve"> 758.0.0008 PORTES ENVÍO MATERIAL</t>
  </si>
  <si>
    <t xml:space="preserve"> 758.0.0007 MATERIAL COMPETICIÓN (PRECINTO, BRIDAS...)</t>
  </si>
  <si>
    <t xml:space="preserve"> 758.0.0006 TROFEOS SOLIC.POR ORGANIZADORES</t>
  </si>
  <si>
    <t xml:space="preserve"> 758.0.0033 INGRESOS ICAN ALICANTE</t>
  </si>
  <si>
    <t xml:space="preserve"> 758.0.0032 INGRESOS TRIATLON OROPESA</t>
  </si>
  <si>
    <t xml:space="preserve"> 758.0.0029 INGRESOS ALICANTE TRIATLÓN</t>
  </si>
  <si>
    <t xml:space="preserve"> 758.0.0027 INGRESOS ICAN GANDIA</t>
  </si>
  <si>
    <t xml:space="preserve"> 758.0.0015 INGRESOS TRIATLON VALENCIA</t>
  </si>
  <si>
    <t xml:space="preserve"> 758.0.0011 CHIPS PERDIDOS</t>
  </si>
  <si>
    <t xml:space="preserve"> 758.0.0005 ING. SEGURO VOLUNTARIOS</t>
  </si>
  <si>
    <t xml:space="preserve"> 758.0.0004 INGRESOS INFORMÁTICA MENORES</t>
  </si>
  <si>
    <t xml:space="preserve"> 758.0.0003 INGRESOS INFORMÁTICA ADULTOS</t>
  </si>
  <si>
    <t xml:space="preserve"> 758.0.0002 SEGURO R.C. ORGANIZADORES</t>
  </si>
  <si>
    <t xml:space="preserve"> 758.0.0001 INGRESOS POR ARBITRAJE</t>
  </si>
  <si>
    <t>758 INGRESOS POR ORGANIZACION DE ACONTECIMIENTOS DEPORTIVOS</t>
  </si>
  <si>
    <t xml:space="preserve"> 754.0.0000 SERVICIOS DE INTERMEDIACION COMERCIAL</t>
  </si>
  <si>
    <t xml:space="preserve"> 752.0.0021 ALQUILER ESTRUCTURA DUCHAS</t>
  </si>
  <si>
    <t xml:space="preserve"> 752.0.0011 ALQUILER MATERIAL MONTAJE</t>
  </si>
  <si>
    <t>754 INGRESOS POR COMISIONES</t>
  </si>
  <si>
    <t xml:space="preserve"> 752.0.0008 ALQUILER CONOS</t>
  </si>
  <si>
    <t xml:space="preserve"> 752.0.0006 ALQUILER VEHÍCULO TRANSPORTE (INCLUYE KILOMETRAJE)</t>
  </si>
  <si>
    <t xml:space="preserve"> 752.0.0004 ALQUILER CHIPS</t>
  </si>
  <si>
    <t xml:space="preserve"> 752.0.0003 ALQUILER DE RELOJ</t>
  </si>
  <si>
    <t xml:space="preserve"> 752.0.0001 ALQUILER BOXES Y MOQUETA</t>
  </si>
  <si>
    <t>752 INGRESOS POR ARRENDAMIENTOS</t>
  </si>
  <si>
    <t>a) Ingresos accesorios y otros ingresos de gestion corriente</t>
  </si>
  <si>
    <t>5. Otros ingresos de la actividad</t>
  </si>
  <si>
    <t xml:space="preserve"> 610.0.0000 VARIACIÓN DE EXISTENCIAS DE MATERIAL DEPORTIVO</t>
  </si>
  <si>
    <t>610 VARIACIÓN DE EXISTENCIAS DE MATERIAL DEPORTIVO</t>
  </si>
  <si>
    <t xml:space="preserve"> 609.0.0000 DESCUENTO ACUERDO COLABORACION TRANSVIA</t>
  </si>
  <si>
    <t>609 RAPPELS POR COMPRAS</t>
  </si>
  <si>
    <t xml:space="preserve"> 601.0.0007 MASCARILLAS HIGIENICAS</t>
  </si>
  <si>
    <t xml:space="preserve"> 601.0.0006 VELCROS PARA CHIP</t>
  </si>
  <si>
    <t xml:space="preserve"> 601.0.0003 DORSALES</t>
  </si>
  <si>
    <t xml:space="preserve"> 601.0.0002 GORROS NATACION</t>
  </si>
  <si>
    <t xml:space="preserve"> 601.0.0001 CHIPS AMARILLOS - VENTA</t>
  </si>
  <si>
    <t>601 COMPRAS DE BIENES DESTINADO A LA VENTA</t>
  </si>
  <si>
    <t xml:space="preserve"> 600.0.0022 EQUIPACION PLANES CHESTE</t>
  </si>
  <si>
    <t xml:space="preserve"> 600.0.0067 MATERIAL ESCUELAS MUNICIPALES</t>
  </si>
  <si>
    <t xml:space="preserve"> 600.0.0066 MATERIAL ESPORT A L'ESCOLA +1</t>
  </si>
  <si>
    <t xml:space="preserve"> 600.0.0061 MATERIAL ESPORT A L'ESCOLA</t>
  </si>
  <si>
    <t xml:space="preserve"> 600.0.0045 DORSAL UNICO</t>
  </si>
  <si>
    <t xml:space="preserve"> 600.0.0040 EQUIPACIONES FEDERACION Y JUNTA</t>
  </si>
  <si>
    <t xml:space="preserve"> 600.0.0024 MATERIAL COMPETICION (PRECINTO, BRIDAS...)</t>
  </si>
  <si>
    <t xml:space="preserve"> 600.0.0021 EQUIPACION SELECCION AUTONOMICA</t>
  </si>
  <si>
    <t xml:space="preserve"> 600.0.0017 TROFEOS GALA</t>
  </si>
  <si>
    <t xml:space="preserve"> 600.0.0012 PANCARTAS ARCO META</t>
  </si>
  <si>
    <t xml:space="preserve"> 600.0.0010 EQUIPACIÓN GRUPO TECNIFICACION</t>
  </si>
  <si>
    <t xml:space="preserve"> 600.0.0009 EQUIPACIONES OFICIALES</t>
  </si>
  <si>
    <t xml:space="preserve"> 600.0.0007 MATERIAL INFORMATICO/CRONO PRUEBAS</t>
  </si>
  <si>
    <t xml:space="preserve"> 600.0.0005 TROFEOS JJDD</t>
  </si>
  <si>
    <t xml:space="preserve"> 600.0.0004 MATERIAL TECNIFICACION</t>
  </si>
  <si>
    <t xml:space="preserve"> 600.0.0003 TROFEOS CPTOS. AUTONOMICOS</t>
  </si>
  <si>
    <t xml:space="preserve"> 600.0.0002 CHIPS BLANCOS - ALQUILER - ACTIVACIÓN</t>
  </si>
  <si>
    <t xml:space="preserve"> 600.0.0001 MATERIAL OFICIALES</t>
  </si>
  <si>
    <t xml:space="preserve"> 600.0.0000 COMPRAS</t>
  </si>
  <si>
    <t>600 COMPRAS DE MATERIAL DEPORTIVO</t>
  </si>
  <si>
    <t>4. Aprovisionamientos.</t>
  </si>
  <si>
    <t xml:space="preserve"> 731.0.0000 TRABAJOS REALIZADOS PARA LA ENTIDAD. INMOVILIZADO INMATERIAL</t>
  </si>
  <si>
    <t>731 TRABAJOS REALIZ. PARA INMOVIL. INMATERIAL</t>
  </si>
  <si>
    <t>3. Trabajos realizados por la empresa para su activo.</t>
  </si>
  <si>
    <t>2. Variación de existencias de productos terminados y en curso de fabricación.</t>
  </si>
  <si>
    <t xml:space="preserve"> 709.0.0009 INGRESOS GESTIÓN ADMINISTRATIVA Y CONTABLE INSCRIP. OTROS EVENTOS</t>
  </si>
  <si>
    <t xml:space="preserve"> 709.0.0008 INGRESOS PLATAFORMA EXTERNA INSCRIPCIONES</t>
  </si>
  <si>
    <t xml:space="preserve"> 709.0.0006 INGRESOS OPERACIONES TPV</t>
  </si>
  <si>
    <t xml:space="preserve"> 709.0.0005 INGR. INSCRIPCIONES UNIV.DE ALICANTE</t>
  </si>
  <si>
    <t xml:space="preserve"> 709.0.0004 OTROS INGRESOS</t>
  </si>
  <si>
    <t xml:space="preserve"> 709.0.0003 INGRESOS DEPORTISTAS CAR</t>
  </si>
  <si>
    <t xml:space="preserve"> 709.0.0002 INGRESOS DIVERSOS MATERIAL DEPORTIVO</t>
  </si>
  <si>
    <t xml:space="preserve"> 709.0.0001 ING. REVISIONES MEDICAS</t>
  </si>
  <si>
    <t>709 OTROS INGRESOS</t>
  </si>
  <si>
    <t xml:space="preserve"> 708.0.0002 COMPENSACION GESTION CHIPS POR TPV</t>
  </si>
  <si>
    <t xml:space="preserve"> 708.0.0001 DTO. COMPENSACIÓN LICENCIA UN DÍA</t>
  </si>
  <si>
    <t>708 DEVOLUCION Y RAPPELS VENTAS</t>
  </si>
  <si>
    <t xml:space="preserve"> 704.0.0013 INGRESOS POR DORSAL ÚNICO</t>
  </si>
  <si>
    <t xml:space="preserve"> 704.0.0012 INGRESOS PATROCINIOS ICAN GANDÍA</t>
  </si>
  <si>
    <t xml:space="preserve"> 704.0.0016 INGRESOS ESPACIOS EXPO ICAN GANDÍA</t>
  </si>
  <si>
    <t xml:space="preserve"> 704.0.0011 INGRESOS PATROCINIO ALICANTE TRIATLON</t>
  </si>
  <si>
    <t xml:space="preserve"> 704.0.0006 INGRESOS ESPACIOS EXPO VALENCIA TRIATLON</t>
  </si>
  <si>
    <t>704 INGRESOS POR PUBLICIDAD E IMAGEN</t>
  </si>
  <si>
    <t xml:space="preserve"> 703.0.0007 INGRESOS POR ACTIVIDADES DOCENTES ON LINE</t>
  </si>
  <si>
    <t xml:space="preserve"> 703.0.0006 INGRESOS POR ACTIVIDADES DOCENTES EN OTROS CENTROS</t>
  </si>
  <si>
    <t xml:space="preserve"> 703.0.0005 CURSO OFICIALES </t>
  </si>
  <si>
    <t xml:space="preserve"> 703.0.0004 INGRESOS POR OTROS CURSOS (FUERZA, WO2 MAX, ETC.)</t>
  </si>
  <si>
    <t xml:space="preserve"> 703.0.0003 INSCRIPCIONES JORNADAS TECNICAS</t>
  </si>
  <si>
    <t xml:space="preserve"> 703.0.0002 INSCRIPCIONES CURSO ENTRENADOR </t>
  </si>
  <si>
    <t>703 INGRESOS POR ACTIVIDADES DOCENTES</t>
  </si>
  <si>
    <t>c) Otros ingresos</t>
  </si>
  <si>
    <t xml:space="preserve"> 700.0.0012 VENTA MASCARILLAS HIGIENICAS</t>
  </si>
  <si>
    <t xml:space="preserve"> 700.0.0009 VENTA CAMISETAS</t>
  </si>
  <si>
    <t xml:space="preserve"> 700.0.0007 VENTA TIJAS BICICLETAS</t>
  </si>
  <si>
    <t xml:space="preserve"> 700.0.0005 VENTA MULTI-DORSALES</t>
  </si>
  <si>
    <t xml:space="preserve"> 700.0.0004 VENTA VELCROS</t>
  </si>
  <si>
    <t xml:space="preserve"> 700.0.0003 VENTA DE CHIPS</t>
  </si>
  <si>
    <t xml:space="preserve"> 700.0.0002 VENTA DORSALES</t>
  </si>
  <si>
    <t xml:space="preserve"> 700.0.0001 VENTA GORROS DE NATACIÓN</t>
  </si>
  <si>
    <t>700 INGRESOS POR VENTAS DE EXISTENCIAS</t>
  </si>
  <si>
    <t>b) Ventas</t>
  </si>
  <si>
    <t xml:space="preserve"> 702.0.0002 CUOTAS ORGANIZADORES</t>
  </si>
  <si>
    <t xml:space="preserve"> 702.0.0001 CUOTAS AFILIACION Y LICENCIA CLUBES</t>
  </si>
  <si>
    <t xml:space="preserve"> 702.0.0000 CUOTAS RENOVACION CLUBES</t>
  </si>
  <si>
    <t>702 INGRESOS POR CUOTAS DE CLUBES Y OTRAS ASOC. DEPORTIVAS</t>
  </si>
  <si>
    <t xml:space="preserve"> 701.0.0008 LICENCIAS SIN REVISION MEDICA</t>
  </si>
  <si>
    <t xml:space="preserve"> 701.0.0006 LICENCIA 1 DIA ESCOLAR</t>
  </si>
  <si>
    <t xml:space="preserve"> 701.0.0007 LICENCIA ESCOLAR (HABILITACIÓN)</t>
  </si>
  <si>
    <t xml:space="preserve"> 701.0.0004 LICENCIAS JUECES Y TECNICOS</t>
  </si>
  <si>
    <t xml:space="preserve"> 701.0.0003 LICENCIA JUEGOS DEPORTIVOS</t>
  </si>
  <si>
    <t xml:space="preserve"> 701.0.0002 LICENCIAS FEDERADOS INDEPENDIENTES</t>
  </si>
  <si>
    <t xml:space="preserve"> 701.0.0001 LICENCIAS 1 DIA</t>
  </si>
  <si>
    <t xml:space="preserve"> 701.0.0000 LICENCIAS FEDERADOS CLUBS</t>
  </si>
  <si>
    <t>701 INGRESOS POR LICENCIAS FEDERATIVAS</t>
  </si>
  <si>
    <t>a) Ingresos federativos</t>
  </si>
  <si>
    <t>1. Importe neto de la cifra de negocios.</t>
  </si>
  <si>
    <t>Presup 2023</t>
  </si>
  <si>
    <t>(Debe) Haber</t>
  </si>
  <si>
    <t xml:space="preserve"> 655.0.0012 GASTOS SELECCION ABSOLUTA </t>
  </si>
  <si>
    <t xml:space="preserve">Presupuesto 2023 </t>
  </si>
  <si>
    <r>
      <t>1. Importe neto de la cifra de negocios.</t>
    </r>
    <r>
      <rPr>
        <sz val="12"/>
        <rFont val="Arial"/>
        <family val="2"/>
      </rPr>
      <t xml:space="preserve"> </t>
    </r>
  </si>
  <si>
    <r>
      <t>a) Ingresos federativos</t>
    </r>
    <r>
      <rPr>
        <sz val="12"/>
        <rFont val="Arial"/>
        <family val="2"/>
      </rPr>
      <t xml:space="preserve"> </t>
    </r>
  </si>
  <si>
    <r>
      <t>b) Ventas</t>
    </r>
    <r>
      <rPr>
        <sz val="12"/>
        <rFont val="Arial"/>
        <family val="2"/>
      </rPr>
      <t xml:space="preserve"> </t>
    </r>
  </si>
  <si>
    <r>
      <t>c) Otros ingresos</t>
    </r>
    <r>
      <rPr>
        <sz val="12"/>
        <rFont val="Arial"/>
        <family val="2"/>
      </rPr>
      <t xml:space="preserve"> </t>
    </r>
  </si>
  <si>
    <r>
      <t>4. Aprovisionamientos</t>
    </r>
    <r>
      <rPr>
        <sz val="12"/>
        <rFont val="Arial"/>
        <family val="2"/>
      </rPr>
      <t xml:space="preserve"> </t>
    </r>
  </si>
  <si>
    <r>
      <t>5. Otros ingresos de la actividad</t>
    </r>
    <r>
      <rPr>
        <sz val="12"/>
        <rFont val="Arial"/>
        <family val="2"/>
      </rPr>
      <t xml:space="preserve"> </t>
    </r>
  </si>
  <si>
    <r>
      <t>a) Ingresos accesorios y otros ingresos de gestión corriente</t>
    </r>
    <r>
      <rPr>
        <sz val="12"/>
        <rFont val="Arial"/>
        <family val="2"/>
      </rPr>
      <t xml:space="preserve"> </t>
    </r>
  </si>
  <si>
    <r>
      <t>b) Subvenciones de explotación incorporadas al resultado del ejercicio</t>
    </r>
    <r>
      <rPr>
        <sz val="12"/>
        <rFont val="Arial"/>
        <family val="2"/>
      </rPr>
      <t xml:space="preserve"> </t>
    </r>
  </si>
  <si>
    <r>
      <t>6. Gastos de personal.</t>
    </r>
    <r>
      <rPr>
        <sz val="12"/>
        <rFont val="Arial"/>
        <family val="2"/>
      </rPr>
      <t xml:space="preserve"> </t>
    </r>
  </si>
  <si>
    <r>
      <t>a) Sueldos, salarios y asimilados</t>
    </r>
    <r>
      <rPr>
        <sz val="12"/>
        <rFont val="Arial"/>
        <family val="2"/>
      </rPr>
      <t xml:space="preserve"> </t>
    </r>
  </si>
  <si>
    <r>
      <t>b) Cargas sociales</t>
    </r>
    <r>
      <rPr>
        <sz val="12"/>
        <rFont val="Arial"/>
        <family val="2"/>
      </rPr>
      <t xml:space="preserve"> </t>
    </r>
  </si>
  <si>
    <r>
      <t>7. Otros gastos de la actividad.</t>
    </r>
    <r>
      <rPr>
        <sz val="12"/>
        <rFont val="Arial"/>
        <family val="2"/>
      </rPr>
      <t xml:space="preserve"> </t>
    </r>
  </si>
  <si>
    <r>
      <t>a) Servicios exteriores</t>
    </r>
    <r>
      <rPr>
        <sz val="12"/>
        <rFont val="Arial"/>
        <family val="2"/>
      </rPr>
      <t xml:space="preserve"> </t>
    </r>
  </si>
  <si>
    <r>
      <t>b) Tributos</t>
    </r>
    <r>
      <rPr>
        <sz val="12"/>
        <rFont val="Arial"/>
        <family val="2"/>
      </rPr>
      <t xml:space="preserve"> </t>
    </r>
  </si>
  <si>
    <r>
      <t>c) Pérdidas, deterioro y variación de provisiones por operaciones comerciales</t>
    </r>
    <r>
      <rPr>
        <sz val="12"/>
        <rFont val="Arial"/>
        <family val="2"/>
      </rPr>
      <t xml:space="preserve"> </t>
    </r>
  </si>
  <si>
    <r>
      <t>d) Otros gastos de gestión corriente</t>
    </r>
    <r>
      <rPr>
        <sz val="12"/>
        <rFont val="Arial"/>
        <family val="2"/>
      </rPr>
      <t xml:space="preserve"> </t>
    </r>
  </si>
  <si>
    <r>
      <t>8. Amortización del inmovilizado.</t>
    </r>
    <r>
      <rPr>
        <sz val="12"/>
        <rFont val="Arial"/>
        <family val="2"/>
      </rPr>
      <t xml:space="preserve"> </t>
    </r>
  </si>
  <si>
    <r>
      <t>11. Deterioro y resultado por enajenaciones del inmovilizado.</t>
    </r>
    <r>
      <rPr>
        <sz val="12"/>
        <rFont val="Arial"/>
        <family val="2"/>
      </rPr>
      <t xml:space="preserve"> </t>
    </r>
  </si>
  <si>
    <r>
      <t>12. Resultados Excepcionales</t>
    </r>
    <r>
      <rPr>
        <sz val="12"/>
        <rFont val="Arial"/>
        <family val="2"/>
      </rPr>
      <t xml:space="preserve"> </t>
    </r>
  </si>
  <si>
    <r>
      <t>13. Ingresos financieros</t>
    </r>
    <r>
      <rPr>
        <sz val="12"/>
        <rFont val="Arial"/>
        <family val="2"/>
      </rPr>
      <t xml:space="preserve"> </t>
    </r>
  </si>
  <si>
    <r>
      <t>14. Gastos financieros</t>
    </r>
    <r>
      <rPr>
        <sz val="12"/>
        <rFont val="Arial"/>
        <family val="2"/>
      </rPr>
      <t xml:space="preserve"> </t>
    </r>
  </si>
  <si>
    <r>
      <t>17. Deterioro y resultado por enajenaciones de instrumentos financieros</t>
    </r>
    <r>
      <rPr>
        <sz val="12"/>
        <rFont val="Arial"/>
        <family val="2"/>
      </rPr>
      <t xml:space="preserve"> </t>
    </r>
  </si>
  <si>
    <r>
      <t>TOTAL INGRESOS</t>
    </r>
    <r>
      <rPr>
        <sz val="12"/>
        <rFont val="Arial"/>
        <family val="2"/>
      </rPr>
      <t xml:space="preserve"> </t>
    </r>
  </si>
  <si>
    <r>
      <t>TOTAL GASTOS</t>
    </r>
    <r>
      <rPr>
        <sz val="12"/>
        <rFont val="Arial"/>
        <family val="2"/>
      </rPr>
      <t xml:space="preserve"> </t>
    </r>
  </si>
  <si>
    <r>
      <t>Resultado del Ejercicio</t>
    </r>
    <r>
      <rPr>
        <sz val="12"/>
        <rFont val="Arial"/>
        <family val="2"/>
      </rPr>
      <t xml:space="preserve"> </t>
    </r>
  </si>
  <si>
    <r>
      <t>Presupuesto 2022</t>
    </r>
    <r>
      <rPr>
        <sz val="12"/>
        <rFont val="Arial"/>
        <family val="2"/>
      </rPr>
      <t xml:space="preserve"> </t>
    </r>
  </si>
  <si>
    <t>9.Imputación de subvenciones de inmovilizado no financiero y otras</t>
  </si>
  <si>
    <t>3. Trabajos realizados por la empresa para su activo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</si>
</sst>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0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charset val="1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DC8DD"/>
      </left>
      <right/>
      <top style="thin">
        <color rgb="FFBDC8DD"/>
      </top>
      <bottom/>
      <diagonal/>
    </border>
    <border>
      <left/>
      <right/>
      <top style="thin">
        <color rgb="FFBDC8DD"/>
      </top>
      <bottom/>
      <diagonal/>
    </border>
    <border>
      <left/>
      <right style="thin">
        <color rgb="FFBDC8DD"/>
      </right>
      <top style="thin">
        <color rgb="FFBDC8DD"/>
      </top>
      <bottom/>
      <diagonal/>
    </border>
    <border>
      <left style="thin">
        <color rgb="FFBDC8DD"/>
      </left>
      <right/>
      <top/>
      <bottom/>
      <diagonal/>
    </border>
    <border>
      <left/>
      <right style="thin">
        <color rgb="FFBDC8DD"/>
      </right>
      <top/>
      <bottom/>
      <diagonal/>
    </border>
    <border>
      <left style="thin">
        <color rgb="FFBDC8DD"/>
      </left>
      <right/>
      <top/>
      <bottom style="thin">
        <color rgb="FFBDC8DD"/>
      </bottom>
      <diagonal/>
    </border>
    <border>
      <left/>
      <right/>
      <top/>
      <bottom style="thin">
        <color rgb="FFBDC8DD"/>
      </bottom>
      <diagonal/>
    </border>
  </borders>
  <cellStyleXfs count="2">
    <xf numFmtId="0" fontId="0" fillId="0" borderId="0" applyNumberFormat="0" applyFont="0" applyFill="0" applyBorder="0" applyAlignment="0" applyProtection="0"/>
    <xf numFmtId="44" fontId="6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164" fontId="2" fillId="0" borderId="0" xfId="0" applyNumberFormat="1" applyFont="1"/>
    <xf numFmtId="164" fontId="1" fillId="0" borderId="0" xfId="0" applyNumberFormat="1" applyFont="1"/>
    <xf numFmtId="164" fontId="2" fillId="2" borderId="0" xfId="0" applyNumberFormat="1" applyFont="1" applyFill="1" applyAlignment="1" applyProtection="1">
      <alignment horizontal="right" wrapText="1"/>
    </xf>
    <xf numFmtId="0" fontId="1" fillId="0" borderId="0" xfId="0" applyFont="1" applyAlignment="1" applyProtection="1">
      <alignment horizontal="left"/>
    </xf>
    <xf numFmtId="164" fontId="2" fillId="0" borderId="0" xfId="0" applyNumberFormat="1" applyFont="1" applyAlignment="1" applyProtection="1">
      <alignment horizontal="right" wrapText="1"/>
    </xf>
    <xf numFmtId="0" fontId="1" fillId="0" borderId="1" xfId="0" applyFont="1" applyBorder="1"/>
    <xf numFmtId="164" fontId="2" fillId="0" borderId="1" xfId="0" applyNumberFormat="1" applyFont="1" applyBorder="1" applyAlignment="1" applyProtection="1">
      <alignment horizontal="right" wrapText="1"/>
    </xf>
    <xf numFmtId="0" fontId="1" fillId="0" borderId="1" xfId="0" applyFont="1" applyBorder="1" applyAlignment="1" applyProtection="1">
      <alignment horizontal="left"/>
    </xf>
    <xf numFmtId="0" fontId="1" fillId="0" borderId="2" xfId="0" applyFont="1" applyBorder="1"/>
    <xf numFmtId="164" fontId="2" fillId="0" borderId="2" xfId="0" applyNumberFormat="1" applyFont="1" applyBorder="1" applyAlignment="1" applyProtection="1">
      <alignment horizontal="right" wrapText="1"/>
    </xf>
    <xf numFmtId="0" fontId="1" fillId="0" borderId="2" xfId="0" applyFont="1" applyBorder="1" applyAlignment="1" applyProtection="1">
      <alignment horizontal="left"/>
    </xf>
    <xf numFmtId="164" fontId="2" fillId="0" borderId="1" xfId="0" applyNumberFormat="1" applyFont="1" applyBorder="1"/>
    <xf numFmtId="164" fontId="2" fillId="0" borderId="2" xfId="0" applyNumberFormat="1" applyFont="1" applyBorder="1"/>
    <xf numFmtId="164" fontId="3" fillId="0" borderId="1" xfId="0" applyNumberFormat="1" applyFont="1" applyBorder="1" applyAlignment="1" applyProtection="1">
      <alignment horizontal="right" wrapText="1"/>
    </xf>
    <xf numFmtId="0" fontId="4" fillId="0" borderId="1" xfId="0" applyFont="1" applyBorder="1"/>
    <xf numFmtId="0" fontId="4" fillId="0" borderId="1" xfId="0" applyFont="1" applyBorder="1" applyAlignment="1" applyProtection="1">
      <alignment horizontal="left"/>
    </xf>
    <xf numFmtId="164" fontId="3" fillId="0" borderId="0" xfId="0" applyNumberFormat="1" applyFont="1" applyAlignment="1" applyProtection="1">
      <alignment horizontal="right" wrapText="1"/>
    </xf>
    <xf numFmtId="0" fontId="4" fillId="0" borderId="0" xfId="0" applyFont="1"/>
    <xf numFmtId="0" fontId="4" fillId="0" borderId="0" xfId="0" applyFont="1" applyAlignment="1" applyProtection="1">
      <alignment horizontal="left"/>
    </xf>
    <xf numFmtId="0" fontId="4" fillId="0" borderId="2" xfId="0" applyFont="1" applyBorder="1"/>
    <xf numFmtId="0" fontId="4" fillId="0" borderId="2" xfId="0" applyFont="1" applyBorder="1" applyAlignment="1" applyProtection="1">
      <alignment horizontal="left"/>
    </xf>
    <xf numFmtId="164" fontId="3" fillId="0" borderId="2" xfId="0" applyNumberFormat="1" applyFont="1" applyBorder="1" applyAlignment="1" applyProtection="1">
      <alignment horizontal="right" wrapText="1"/>
    </xf>
    <xf numFmtId="0" fontId="2" fillId="0" borderId="0" xfId="0" applyFont="1"/>
    <xf numFmtId="0" fontId="5" fillId="0" borderId="0" xfId="0" applyFont="1"/>
    <xf numFmtId="0" fontId="1" fillId="0" borderId="0" xfId="0" applyFont="1" applyBorder="1"/>
    <xf numFmtId="164" fontId="2" fillId="0" borderId="0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/>
    </xf>
    <xf numFmtId="0" fontId="1" fillId="0" borderId="1" xfId="0" applyFont="1" applyFill="1" applyBorder="1"/>
    <xf numFmtId="164" fontId="2" fillId="0" borderId="1" xfId="0" applyNumberFormat="1" applyFont="1" applyFill="1" applyBorder="1" applyAlignment="1" applyProtection="1">
      <alignment horizontal="right" wrapText="1"/>
    </xf>
    <xf numFmtId="0" fontId="1" fillId="0" borderId="1" xfId="0" applyFont="1" applyFill="1" applyBorder="1" applyAlignment="1" applyProtection="1">
      <alignment horizontal="left"/>
    </xf>
    <xf numFmtId="164" fontId="3" fillId="0" borderId="1" xfId="0" applyNumberFormat="1" applyFont="1" applyBorder="1"/>
    <xf numFmtId="0" fontId="7" fillId="0" borderId="6" xfId="0" applyFont="1" applyBorder="1" applyAlignment="1">
      <alignment horizontal="left" wrapText="1" readingOrder="1"/>
    </xf>
    <xf numFmtId="0" fontId="7" fillId="0" borderId="8" xfId="0" applyFont="1" applyBorder="1" applyAlignment="1">
      <alignment horizontal="left" wrapText="1" readingOrder="1"/>
    </xf>
    <xf numFmtId="0" fontId="4" fillId="0" borderId="3" xfId="0" applyFont="1" applyBorder="1" applyAlignment="1">
      <alignment horizontal="right" wrapText="1"/>
    </xf>
    <xf numFmtId="0" fontId="7" fillId="0" borderId="4" xfId="0" applyFont="1" applyBorder="1" applyAlignment="1">
      <alignment horizontal="center" wrapText="1" readingOrder="1"/>
    </xf>
    <xf numFmtId="0" fontId="7" fillId="0" borderId="5" xfId="0" applyFont="1" applyBorder="1" applyAlignment="1">
      <alignment horizontal="center" wrapText="1" readingOrder="1"/>
    </xf>
    <xf numFmtId="8" fontId="7" fillId="0" borderId="0" xfId="0" applyNumberFormat="1" applyFont="1" applyAlignment="1">
      <alignment horizontal="right" wrapText="1" readingOrder="1"/>
    </xf>
    <xf numFmtId="8" fontId="9" fillId="0" borderId="0" xfId="0" applyNumberFormat="1" applyFont="1" applyAlignment="1">
      <alignment horizontal="right" wrapText="1" readingOrder="1"/>
    </xf>
    <xf numFmtId="44" fontId="7" fillId="0" borderId="7" xfId="1" applyFont="1" applyBorder="1" applyAlignment="1">
      <alignment horizontal="right" wrapText="1" readingOrder="1"/>
    </xf>
    <xf numFmtId="8" fontId="7" fillId="0" borderId="0" xfId="0" applyNumberFormat="1" applyFont="1" applyAlignment="1">
      <alignment horizontal="right" wrapText="1"/>
    </xf>
    <xf numFmtId="8" fontId="7" fillId="0" borderId="9" xfId="0" applyNumberFormat="1" applyFont="1" applyBorder="1" applyAlignment="1">
      <alignment horizontal="right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5"/>
  <sheetViews>
    <sheetView topLeftCell="B1" zoomScale="110" zoomScaleNormal="110" workbookViewId="0">
      <pane ySplit="1" topLeftCell="A381" activePane="bottomLeft" state="frozen"/>
      <selection pane="bottomLeft" activeCell="G54" sqref="G54"/>
    </sheetView>
  </sheetViews>
  <sheetFormatPr baseColWidth="10" defaultColWidth="9.140625" defaultRowHeight="12.75"/>
  <cols>
    <col min="1" max="4" width="6.85546875" style="1" customWidth="1"/>
    <col min="5" max="5" width="9.140625" style="1"/>
    <col min="6" max="6" width="63.5703125" style="1" bestFit="1" customWidth="1"/>
    <col min="7" max="7" width="14" style="2" bestFit="1" customWidth="1"/>
    <col min="8" max="8" width="9.140625" style="1"/>
    <col min="9" max="9" width="10.42578125" style="1" bestFit="1" customWidth="1"/>
    <col min="10" max="10" width="9.7109375" style="1" bestFit="1" customWidth="1"/>
    <col min="11" max="16384" width="9.140625" style="1"/>
  </cols>
  <sheetData>
    <row r="1" spans="1:7">
      <c r="A1" s="9" t="s">
        <v>404</v>
      </c>
      <c r="B1" s="7"/>
      <c r="C1" s="7"/>
      <c r="D1" s="7"/>
      <c r="E1" s="7"/>
      <c r="F1" s="7"/>
      <c r="G1" s="13" t="s">
        <v>403</v>
      </c>
    </row>
    <row r="2" spans="1:7" s="29" customFormat="1">
      <c r="B2" s="31" t="s">
        <v>402</v>
      </c>
      <c r="G2" s="30">
        <f>SUM(G3,G17,G27)</f>
        <v>496514.17600000004</v>
      </c>
    </row>
    <row r="3" spans="1:7" s="7" customFormat="1">
      <c r="C3" s="9" t="s">
        <v>401</v>
      </c>
      <c r="G3" s="8">
        <f>SUM(G4,G13)</f>
        <v>438797</v>
      </c>
    </row>
    <row r="4" spans="1:7" s="7" customFormat="1">
      <c r="C4" s="9" t="s">
        <v>400</v>
      </c>
      <c r="G4" s="8">
        <f>SUM(G5:G12)</f>
        <v>401337</v>
      </c>
    </row>
    <row r="5" spans="1:7">
      <c r="C5" s="5" t="s">
        <v>399</v>
      </c>
      <c r="G5" s="6">
        <v>239919</v>
      </c>
    </row>
    <row r="6" spans="1:7">
      <c r="C6" s="5" t="s">
        <v>398</v>
      </c>
      <c r="G6" s="6">
        <v>71302</v>
      </c>
    </row>
    <row r="7" spans="1:7">
      <c r="C7" s="5" t="s">
        <v>397</v>
      </c>
      <c r="G7" s="6">
        <v>21033</v>
      </c>
    </row>
    <row r="8" spans="1:7">
      <c r="C8" s="5" t="s">
        <v>396</v>
      </c>
      <c r="G8" s="6">
        <v>63000</v>
      </c>
    </row>
    <row r="9" spans="1:7">
      <c r="C9" s="5" t="s">
        <v>395</v>
      </c>
      <c r="G9" s="6">
        <v>448</v>
      </c>
    </row>
    <row r="10" spans="1:7">
      <c r="C10" s="5" t="s">
        <v>394</v>
      </c>
      <c r="G10" s="6">
        <v>1015</v>
      </c>
    </row>
    <row r="11" spans="1:7">
      <c r="C11" s="5" t="s">
        <v>393</v>
      </c>
      <c r="G11" s="6">
        <v>4620</v>
      </c>
    </row>
    <row r="12" spans="1:7" s="7" customFormat="1">
      <c r="C12" s="9" t="s">
        <v>392</v>
      </c>
      <c r="G12" s="8">
        <v>0</v>
      </c>
    </row>
    <row r="13" spans="1:7" s="10" customFormat="1">
      <c r="C13" s="12" t="s">
        <v>391</v>
      </c>
      <c r="G13" s="11">
        <f>SUM(G14:G16)</f>
        <v>37460</v>
      </c>
    </row>
    <row r="14" spans="1:7">
      <c r="C14" s="5" t="s">
        <v>390</v>
      </c>
      <c r="G14" s="6">
        <v>32565</v>
      </c>
    </row>
    <row r="15" spans="1:7">
      <c r="C15" s="5" t="s">
        <v>389</v>
      </c>
      <c r="G15" s="6">
        <v>3700</v>
      </c>
    </row>
    <row r="16" spans="1:7" s="7" customFormat="1">
      <c r="C16" s="9" t="s">
        <v>388</v>
      </c>
      <c r="G16" s="8">
        <v>1195</v>
      </c>
    </row>
    <row r="17" spans="3:10" s="10" customFormat="1">
      <c r="C17" s="12" t="s">
        <v>387</v>
      </c>
      <c r="G17" s="11">
        <f>SUM(G18)</f>
        <v>18494.096000000001</v>
      </c>
    </row>
    <row r="18" spans="3:10" s="10" customFormat="1">
      <c r="C18" s="12" t="s">
        <v>386</v>
      </c>
      <c r="G18" s="11">
        <f>SUM(G19:G26)</f>
        <v>18494.096000000001</v>
      </c>
    </row>
    <row r="19" spans="3:10">
      <c r="C19" s="5" t="s">
        <v>385</v>
      </c>
      <c r="G19" s="6">
        <v>3005.3365000000003</v>
      </c>
      <c r="I19" s="3"/>
      <c r="J19" s="3"/>
    </row>
    <row r="20" spans="3:10">
      <c r="C20" s="5" t="s">
        <v>384</v>
      </c>
      <c r="G20" s="6">
        <v>2542.4435000000003</v>
      </c>
      <c r="I20" s="3"/>
      <c r="J20" s="3"/>
    </row>
    <row r="21" spans="3:10">
      <c r="C21" s="5" t="s">
        <v>383</v>
      </c>
      <c r="G21" s="6">
        <v>7276.85</v>
      </c>
      <c r="I21" s="3"/>
      <c r="J21" s="3"/>
    </row>
    <row r="22" spans="3:10">
      <c r="C22" s="5" t="s">
        <v>382</v>
      </c>
      <c r="G22" s="6">
        <v>1382.1</v>
      </c>
      <c r="I22" s="3"/>
      <c r="J22" s="3"/>
    </row>
    <row r="23" spans="3:10">
      <c r="C23" s="5" t="s">
        <v>381</v>
      </c>
      <c r="G23" s="6">
        <v>2043.2384999999999</v>
      </c>
      <c r="I23" s="3"/>
      <c r="J23" s="3"/>
    </row>
    <row r="24" spans="3:10">
      <c r="C24" s="5" t="s">
        <v>380</v>
      </c>
      <c r="G24" s="6">
        <v>8.16</v>
      </c>
      <c r="I24" s="3"/>
      <c r="J24" s="3"/>
    </row>
    <row r="25" spans="3:10">
      <c r="C25" s="5" t="s">
        <v>379</v>
      </c>
      <c r="G25" s="6">
        <v>2235.9675000000002</v>
      </c>
      <c r="I25" s="3"/>
      <c r="J25" s="3"/>
    </row>
    <row r="26" spans="3:10" s="7" customFormat="1">
      <c r="C26" s="9" t="s">
        <v>378</v>
      </c>
      <c r="G26" s="13">
        <v>0</v>
      </c>
      <c r="I26" s="3"/>
      <c r="J26" s="3"/>
    </row>
    <row r="27" spans="3:10" s="10" customFormat="1">
      <c r="C27" s="12" t="s">
        <v>377</v>
      </c>
      <c r="G27" s="11">
        <f>SUM(G44,G41,G35,G28)</f>
        <v>39223.08</v>
      </c>
    </row>
    <row r="28" spans="3:10" s="10" customFormat="1">
      <c r="C28" s="12" t="s">
        <v>376</v>
      </c>
      <c r="G28" s="23">
        <f>SUM(G29:G34)</f>
        <v>24930.1</v>
      </c>
    </row>
    <row r="29" spans="3:10">
      <c r="C29" s="5" t="s">
        <v>375</v>
      </c>
      <c r="G29" s="6">
        <v>13000</v>
      </c>
    </row>
    <row r="30" spans="3:10" s="26" customFormat="1">
      <c r="C30" s="28" t="s">
        <v>374</v>
      </c>
      <c r="G30" s="27">
        <v>461.5</v>
      </c>
    </row>
    <row r="31" spans="3:10" s="26" customFormat="1">
      <c r="C31" s="26" t="s">
        <v>373</v>
      </c>
      <c r="G31" s="27">
        <v>1780</v>
      </c>
    </row>
    <row r="32" spans="3:10" s="26" customFormat="1">
      <c r="C32" s="28" t="s">
        <v>372</v>
      </c>
      <c r="G32" s="27">
        <v>810</v>
      </c>
    </row>
    <row r="33" spans="3:7">
      <c r="C33" s="5" t="s">
        <v>371</v>
      </c>
      <c r="G33" s="6">
        <v>3755</v>
      </c>
    </row>
    <row r="34" spans="3:7" s="7" customFormat="1">
      <c r="C34" s="9" t="s">
        <v>370</v>
      </c>
      <c r="G34" s="8">
        <v>5123.6000000000004</v>
      </c>
    </row>
    <row r="35" spans="3:7" s="10" customFormat="1">
      <c r="C35" s="12" t="s">
        <v>369</v>
      </c>
      <c r="G35" s="11">
        <f>SUM(G36:G40)</f>
        <v>13587.02</v>
      </c>
    </row>
    <row r="36" spans="3:7">
      <c r="C36" s="5" t="s">
        <v>368</v>
      </c>
      <c r="G36" s="6">
        <v>1157.02</v>
      </c>
    </row>
    <row r="37" spans="3:7">
      <c r="C37" s="5" t="s">
        <v>367</v>
      </c>
      <c r="G37" s="6">
        <v>8000</v>
      </c>
    </row>
    <row r="38" spans="3:7">
      <c r="C38" s="5" t="s">
        <v>366</v>
      </c>
      <c r="G38" s="6">
        <v>580</v>
      </c>
    </row>
    <row r="39" spans="3:7">
      <c r="C39" s="5" t="s">
        <v>365</v>
      </c>
      <c r="G39" s="6">
        <v>350</v>
      </c>
    </row>
    <row r="40" spans="3:7">
      <c r="C40" s="1" t="s">
        <v>364</v>
      </c>
      <c r="G40" s="6">
        <v>3500</v>
      </c>
    </row>
    <row r="41" spans="3:7" s="10" customFormat="1">
      <c r="C41" s="12" t="s">
        <v>363</v>
      </c>
      <c r="G41" s="11">
        <f>SUM(G42:G43)</f>
        <v>-12877.18</v>
      </c>
    </row>
    <row r="42" spans="3:7">
      <c r="C42" s="5" t="s">
        <v>362</v>
      </c>
      <c r="G42" s="6">
        <v>-12811</v>
      </c>
    </row>
    <row r="43" spans="3:7" s="7" customFormat="1">
      <c r="C43" s="9" t="s">
        <v>361</v>
      </c>
      <c r="G43" s="8">
        <v>-66.180000000000007</v>
      </c>
    </row>
    <row r="44" spans="3:7" s="10" customFormat="1">
      <c r="C44" s="12" t="s">
        <v>360</v>
      </c>
      <c r="G44" s="11">
        <f>SUM(G45:G52)</f>
        <v>13583.140000000001</v>
      </c>
    </row>
    <row r="45" spans="3:7">
      <c r="C45" s="5" t="s">
        <v>359</v>
      </c>
      <c r="G45" s="6">
        <v>0</v>
      </c>
    </row>
    <row r="46" spans="3:7">
      <c r="C46" s="5" t="s">
        <v>358</v>
      </c>
      <c r="G46" s="6">
        <v>180</v>
      </c>
    </row>
    <row r="47" spans="3:7">
      <c r="C47" s="5" t="s">
        <v>357</v>
      </c>
      <c r="G47" s="6">
        <v>7841.72</v>
      </c>
    </row>
    <row r="48" spans="3:7">
      <c r="C48" s="5" t="s">
        <v>356</v>
      </c>
      <c r="G48" s="6">
        <v>860</v>
      </c>
    </row>
    <row r="49" spans="2:7">
      <c r="C49" s="5" t="s">
        <v>355</v>
      </c>
      <c r="G49" s="6">
        <v>564</v>
      </c>
    </row>
    <row r="50" spans="2:7">
      <c r="C50" s="5" t="s">
        <v>354</v>
      </c>
      <c r="G50" s="6">
        <v>1007.12</v>
      </c>
    </row>
    <row r="51" spans="2:7">
      <c r="C51" s="5" t="s">
        <v>353</v>
      </c>
      <c r="G51" s="6">
        <v>2685.9</v>
      </c>
    </row>
    <row r="52" spans="2:7" s="7" customFormat="1">
      <c r="C52" s="9" t="s">
        <v>352</v>
      </c>
      <c r="G52" s="8">
        <v>444.4</v>
      </c>
    </row>
    <row r="53" spans="2:7" s="10" customFormat="1">
      <c r="B53" s="12" t="s">
        <v>351</v>
      </c>
      <c r="G53" s="11">
        <v>0</v>
      </c>
    </row>
    <row r="54" spans="2:7" s="10" customFormat="1">
      <c r="B54" s="12" t="s">
        <v>350</v>
      </c>
      <c r="G54" s="11">
        <f>SUM(G55)</f>
        <v>1262.55</v>
      </c>
    </row>
    <row r="55" spans="2:7" s="10" customFormat="1">
      <c r="B55" s="12" t="s">
        <v>349</v>
      </c>
      <c r="G55" s="11">
        <f>SUM(G56)</f>
        <v>1262.55</v>
      </c>
    </row>
    <row r="56" spans="2:7" s="10" customFormat="1">
      <c r="B56" s="12" t="s">
        <v>348</v>
      </c>
      <c r="G56" s="11">
        <v>1262.55</v>
      </c>
    </row>
    <row r="57" spans="2:7" s="10" customFormat="1">
      <c r="B57" s="12" t="s">
        <v>347</v>
      </c>
      <c r="G57" s="11">
        <f>SUM(G86,G84,G78,G58)</f>
        <v>-50427.54</v>
      </c>
    </row>
    <row r="58" spans="2:7" s="10" customFormat="1">
      <c r="B58" s="12" t="s">
        <v>346</v>
      </c>
      <c r="G58" s="11">
        <f>SUM(G60:G77)</f>
        <v>-28099.850000000002</v>
      </c>
    </row>
    <row r="59" spans="2:7">
      <c r="B59" s="5" t="s">
        <v>345</v>
      </c>
      <c r="G59" s="6">
        <v>-218.48</v>
      </c>
    </row>
    <row r="60" spans="2:7">
      <c r="B60" s="5" t="s">
        <v>344</v>
      </c>
      <c r="G60" s="6">
        <v>-500</v>
      </c>
    </row>
    <row r="61" spans="2:7">
      <c r="B61" s="5" t="s">
        <v>343</v>
      </c>
      <c r="G61" s="6">
        <v>-2233.7600000000002</v>
      </c>
    </row>
    <row r="62" spans="2:7">
      <c r="B62" s="5" t="s">
        <v>342</v>
      </c>
      <c r="G62" s="6">
        <v>-1005</v>
      </c>
    </row>
    <row r="63" spans="2:7">
      <c r="B63" s="5" t="s">
        <v>341</v>
      </c>
      <c r="G63" s="6">
        <v>-1283.5999999999999</v>
      </c>
    </row>
    <row r="64" spans="2:7">
      <c r="B64" s="5" t="s">
        <v>340</v>
      </c>
      <c r="G64" s="6">
        <v>-32.58</v>
      </c>
    </row>
    <row r="65" spans="2:7">
      <c r="B65" s="5" t="s">
        <v>339</v>
      </c>
      <c r="G65" s="6">
        <v>-102.45</v>
      </c>
    </row>
    <row r="66" spans="2:7">
      <c r="B66" s="5" t="s">
        <v>338</v>
      </c>
      <c r="G66" s="6">
        <v>-2000</v>
      </c>
    </row>
    <row r="67" spans="2:7">
      <c r="B67" s="5" t="s">
        <v>337</v>
      </c>
      <c r="G67" s="6">
        <v>-938.25</v>
      </c>
    </row>
    <row r="68" spans="2:7">
      <c r="B68" s="5" t="s">
        <v>336</v>
      </c>
      <c r="G68" s="6">
        <v>-604.65</v>
      </c>
    </row>
    <row r="69" spans="2:7">
      <c r="B69" s="5" t="s">
        <v>335</v>
      </c>
      <c r="G69" s="6">
        <v>-3000</v>
      </c>
    </row>
    <row r="70" spans="2:7">
      <c r="B70" s="5" t="s">
        <v>334</v>
      </c>
      <c r="G70" s="6">
        <v>-3400</v>
      </c>
    </row>
    <row r="71" spans="2:7">
      <c r="B71" s="5" t="s">
        <v>333</v>
      </c>
      <c r="G71" s="2">
        <v>-500</v>
      </c>
    </row>
    <row r="72" spans="2:7">
      <c r="B72" s="5" t="s">
        <v>332</v>
      </c>
      <c r="G72" s="6">
        <v>-967.74</v>
      </c>
    </row>
    <row r="73" spans="2:7">
      <c r="B73" s="5" t="s">
        <v>331</v>
      </c>
      <c r="G73" s="6">
        <v>-3500</v>
      </c>
    </row>
    <row r="74" spans="2:7">
      <c r="B74" s="5" t="s">
        <v>330</v>
      </c>
      <c r="G74" s="6">
        <v>-792.96</v>
      </c>
    </row>
    <row r="75" spans="2:7">
      <c r="B75" s="5" t="s">
        <v>329</v>
      </c>
      <c r="G75" s="6">
        <v>-4469.93</v>
      </c>
    </row>
    <row r="76" spans="2:7">
      <c r="B76" s="5" t="s">
        <v>328</v>
      </c>
      <c r="G76" s="6">
        <v>-768.93</v>
      </c>
    </row>
    <row r="77" spans="2:7" s="7" customFormat="1">
      <c r="B77" s="9" t="s">
        <v>327</v>
      </c>
      <c r="G77" s="8">
        <v>-2000</v>
      </c>
    </row>
    <row r="78" spans="2:7" s="10" customFormat="1">
      <c r="B78" s="12" t="s">
        <v>326</v>
      </c>
      <c r="G78" s="23">
        <f>SUM(G79:G83)</f>
        <v>-21144.09</v>
      </c>
    </row>
    <row r="79" spans="2:7">
      <c r="B79" s="5" t="s">
        <v>325</v>
      </c>
      <c r="G79" s="6">
        <v>-3775.07</v>
      </c>
    </row>
    <row r="80" spans="2:7">
      <c r="B80" s="5" t="s">
        <v>324</v>
      </c>
      <c r="G80" s="6">
        <v>-12000</v>
      </c>
    </row>
    <row r="81" spans="2:7">
      <c r="B81" s="5" t="s">
        <v>323</v>
      </c>
      <c r="G81" s="6">
        <v>-2000</v>
      </c>
    </row>
    <row r="82" spans="2:7">
      <c r="B82" s="5" t="s">
        <v>322</v>
      </c>
      <c r="G82" s="6">
        <v>-3369.02</v>
      </c>
    </row>
    <row r="83" spans="2:7" s="7" customFormat="1">
      <c r="B83" s="9" t="s">
        <v>321</v>
      </c>
      <c r="G83" s="13">
        <v>0</v>
      </c>
    </row>
    <row r="84" spans="2:7" s="10" customFormat="1">
      <c r="B84" s="12" t="s">
        <v>320</v>
      </c>
      <c r="G84" s="11">
        <v>358.16</v>
      </c>
    </row>
    <row r="85" spans="2:7" s="10" customFormat="1">
      <c r="B85" s="12" t="s">
        <v>319</v>
      </c>
      <c r="G85" s="11">
        <v>358.16</v>
      </c>
    </row>
    <row r="86" spans="2:7" s="10" customFormat="1">
      <c r="B86" s="12" t="s">
        <v>318</v>
      </c>
      <c r="G86" s="11">
        <v>-1541.76</v>
      </c>
    </row>
    <row r="87" spans="2:7" s="10" customFormat="1">
      <c r="B87" s="12" t="s">
        <v>317</v>
      </c>
      <c r="G87" s="11">
        <v>-1541.76</v>
      </c>
    </row>
    <row r="88" spans="2:7" s="10" customFormat="1">
      <c r="B88" s="12" t="s">
        <v>316</v>
      </c>
      <c r="G88" s="11">
        <f>SUM(G126,G89)</f>
        <v>1136785.23</v>
      </c>
    </row>
    <row r="89" spans="2:7" s="10" customFormat="1">
      <c r="C89" s="12" t="s">
        <v>315</v>
      </c>
      <c r="G89" s="11">
        <f>SUM(G96,G100,G120,G90)</f>
        <v>514015.24000000005</v>
      </c>
    </row>
    <row r="90" spans="2:7" s="10" customFormat="1">
      <c r="C90" s="12" t="s">
        <v>314</v>
      </c>
      <c r="G90" s="11">
        <v>19997</v>
      </c>
    </row>
    <row r="91" spans="2:7">
      <c r="C91" s="5" t="s">
        <v>313</v>
      </c>
      <c r="G91" s="6">
        <v>4250</v>
      </c>
    </row>
    <row r="92" spans="2:7">
      <c r="C92" s="5" t="s">
        <v>312</v>
      </c>
      <c r="G92" s="6">
        <v>680</v>
      </c>
    </row>
    <row r="93" spans="2:7">
      <c r="C93" s="5" t="s">
        <v>311</v>
      </c>
      <c r="G93" s="6">
        <v>14706</v>
      </c>
    </row>
    <row r="94" spans="2:7">
      <c r="C94" s="5" t="s">
        <v>310</v>
      </c>
      <c r="G94" s="6">
        <v>263.2</v>
      </c>
    </row>
    <row r="95" spans="2:7" s="7" customFormat="1">
      <c r="C95" s="9" t="s">
        <v>309</v>
      </c>
      <c r="G95" s="8">
        <v>321</v>
      </c>
    </row>
    <row r="96" spans="2:7" s="10" customFormat="1">
      <c r="C96" s="12" t="s">
        <v>308</v>
      </c>
      <c r="G96" s="11">
        <f>SUM(G97:G99)</f>
        <v>1235</v>
      </c>
    </row>
    <row r="97" spans="3:8">
      <c r="C97" s="5" t="s">
        <v>307</v>
      </c>
      <c r="G97" s="6">
        <v>1135</v>
      </c>
    </row>
    <row r="98" spans="3:8">
      <c r="C98" s="5" t="s">
        <v>306</v>
      </c>
      <c r="G98" s="6">
        <v>100</v>
      </c>
    </row>
    <row r="99" spans="3:8" s="7" customFormat="1">
      <c r="C99" s="9" t="s">
        <v>305</v>
      </c>
      <c r="G99" s="8">
        <v>0</v>
      </c>
    </row>
    <row r="100" spans="3:8" s="10" customFormat="1">
      <c r="C100" s="12" t="s">
        <v>304</v>
      </c>
      <c r="G100" s="11">
        <f>SUM(G101:G119)</f>
        <v>483663.69000000006</v>
      </c>
    </row>
    <row r="101" spans="3:8">
      <c r="C101" s="5" t="s">
        <v>303</v>
      </c>
      <c r="G101" s="6">
        <v>53316.25</v>
      </c>
    </row>
    <row r="102" spans="3:8">
      <c r="C102" s="5" t="s">
        <v>302</v>
      </c>
      <c r="G102" s="6">
        <v>4350</v>
      </c>
    </row>
    <row r="103" spans="3:8">
      <c r="C103" s="5" t="s">
        <v>301</v>
      </c>
      <c r="G103" s="6">
        <v>32000</v>
      </c>
    </row>
    <row r="104" spans="3:8">
      <c r="C104" s="5" t="s">
        <v>300</v>
      </c>
      <c r="G104" s="6">
        <v>6080</v>
      </c>
    </row>
    <row r="105" spans="3:8">
      <c r="C105" s="5" t="s">
        <v>299</v>
      </c>
      <c r="G105" s="6">
        <v>1112.25</v>
      </c>
    </row>
    <row r="106" spans="3:8">
      <c r="C106" s="5" t="s">
        <v>298</v>
      </c>
      <c r="G106" s="6">
        <v>70</v>
      </c>
    </row>
    <row r="107" spans="3:8">
      <c r="C107" s="5" t="s">
        <v>297</v>
      </c>
      <c r="G107" s="6">
        <v>92000</v>
      </c>
    </row>
    <row r="108" spans="3:8">
      <c r="C108" s="5" t="s">
        <v>296</v>
      </c>
      <c r="G108" s="6">
        <v>155000</v>
      </c>
    </row>
    <row r="109" spans="3:8">
      <c r="C109" s="5" t="s">
        <v>295</v>
      </c>
      <c r="G109" s="6">
        <v>50000</v>
      </c>
    </row>
    <row r="110" spans="3:8">
      <c r="C110" s="5" t="s">
        <v>294</v>
      </c>
      <c r="G110" s="6">
        <v>6635</v>
      </c>
    </row>
    <row r="111" spans="3:8">
      <c r="C111" s="1" t="s">
        <v>293</v>
      </c>
      <c r="G111" s="18">
        <v>72000</v>
      </c>
      <c r="H111" s="25"/>
    </row>
    <row r="112" spans="3:8">
      <c r="C112" s="5" t="s">
        <v>292</v>
      </c>
      <c r="G112" s="6">
        <v>205</v>
      </c>
    </row>
    <row r="113" spans="3:7">
      <c r="C113" s="5" t="s">
        <v>291</v>
      </c>
      <c r="G113" s="6">
        <v>16.53</v>
      </c>
    </row>
    <row r="114" spans="3:7">
      <c r="C114" s="5" t="s">
        <v>290</v>
      </c>
      <c r="G114" s="6">
        <v>158.5</v>
      </c>
    </row>
    <row r="115" spans="3:7">
      <c r="C115" s="5" t="s">
        <v>289</v>
      </c>
      <c r="G115" s="6">
        <v>500</v>
      </c>
    </row>
    <row r="116" spans="3:7">
      <c r="C116" s="5" t="s">
        <v>288</v>
      </c>
      <c r="G116" s="6">
        <v>6.02</v>
      </c>
    </row>
    <row r="117" spans="3:7">
      <c r="C117" s="5" t="s">
        <v>287</v>
      </c>
      <c r="G117" s="6">
        <v>142.63999999999999</v>
      </c>
    </row>
    <row r="118" spans="3:7">
      <c r="C118" s="5" t="s">
        <v>286</v>
      </c>
      <c r="G118" s="6">
        <v>71.5</v>
      </c>
    </row>
    <row r="119" spans="3:7" s="7" customFormat="1">
      <c r="C119" s="9" t="s">
        <v>285</v>
      </c>
      <c r="G119" s="8">
        <v>10000</v>
      </c>
    </row>
    <row r="120" spans="3:7" s="10" customFormat="1">
      <c r="C120" s="12" t="s">
        <v>284</v>
      </c>
      <c r="G120" s="11">
        <f>SUM(G121:G125)</f>
        <v>9119.5499999999993</v>
      </c>
    </row>
    <row r="121" spans="3:7">
      <c r="C121" s="5" t="s">
        <v>283</v>
      </c>
      <c r="G121" s="6">
        <v>290</v>
      </c>
    </row>
    <row r="122" spans="3:7">
      <c r="C122" s="5" t="s">
        <v>282</v>
      </c>
      <c r="G122" s="6">
        <v>1399.55</v>
      </c>
    </row>
    <row r="123" spans="3:7">
      <c r="C123" s="5" t="s">
        <v>281</v>
      </c>
      <c r="G123" s="6">
        <v>700</v>
      </c>
    </row>
    <row r="124" spans="3:7">
      <c r="C124" s="5" t="s">
        <v>280</v>
      </c>
      <c r="G124" s="6">
        <v>5830</v>
      </c>
    </row>
    <row r="125" spans="3:7" s="7" customFormat="1">
      <c r="C125" s="9" t="s">
        <v>279</v>
      </c>
      <c r="G125" s="8">
        <v>900</v>
      </c>
    </row>
    <row r="126" spans="3:7" s="10" customFormat="1">
      <c r="C126" s="12" t="s">
        <v>278</v>
      </c>
      <c r="G126" s="11">
        <f>SUM(G132,G136,G141,G143,G127)</f>
        <v>622769.99</v>
      </c>
    </row>
    <row r="127" spans="3:7" s="10" customFormat="1">
      <c r="C127" s="12" t="s">
        <v>277</v>
      </c>
      <c r="G127" s="11">
        <f>SUM(G128:G131)</f>
        <v>230000</v>
      </c>
    </row>
    <row r="128" spans="3:7">
      <c r="C128" s="5" t="s">
        <v>276</v>
      </c>
      <c r="G128" s="6">
        <v>230000</v>
      </c>
    </row>
    <row r="129" spans="3:7">
      <c r="C129" s="5" t="s">
        <v>275</v>
      </c>
      <c r="G129" s="2">
        <v>0</v>
      </c>
    </row>
    <row r="130" spans="3:7">
      <c r="C130" s="5" t="s">
        <v>274</v>
      </c>
      <c r="G130" s="6">
        <v>0</v>
      </c>
    </row>
    <row r="131" spans="3:7" s="7" customFormat="1">
      <c r="C131" s="9" t="s">
        <v>273</v>
      </c>
      <c r="G131" s="8">
        <v>0</v>
      </c>
    </row>
    <row r="132" spans="3:7" s="10" customFormat="1">
      <c r="C132" s="12" t="s">
        <v>272</v>
      </c>
      <c r="G132" s="11">
        <f>SUM(G133:G135)</f>
        <v>74000</v>
      </c>
    </row>
    <row r="133" spans="3:7">
      <c r="C133" s="5" t="s">
        <v>271</v>
      </c>
      <c r="G133" s="6">
        <v>3000</v>
      </c>
    </row>
    <row r="134" spans="3:7">
      <c r="C134" s="5" t="s">
        <v>270</v>
      </c>
      <c r="G134" s="6">
        <v>2000</v>
      </c>
    </row>
    <row r="135" spans="3:7" s="7" customFormat="1">
      <c r="C135" s="9" t="s">
        <v>269</v>
      </c>
      <c r="G135" s="8">
        <v>69000</v>
      </c>
    </row>
    <row r="136" spans="3:7" s="10" customFormat="1">
      <c r="C136" s="12" t="s">
        <v>268</v>
      </c>
      <c r="G136" s="11">
        <f>SUM(G137:G140)</f>
        <v>141269.99</v>
      </c>
    </row>
    <row r="137" spans="3:7">
      <c r="C137" s="5" t="s">
        <v>267</v>
      </c>
      <c r="G137" s="6">
        <v>110000</v>
      </c>
    </row>
    <row r="138" spans="3:7">
      <c r="C138" s="5" t="s">
        <v>266</v>
      </c>
      <c r="G138" s="6">
        <v>8000</v>
      </c>
    </row>
    <row r="139" spans="3:7">
      <c r="C139" s="5" t="s">
        <v>265</v>
      </c>
      <c r="G139" s="6">
        <v>12000</v>
      </c>
    </row>
    <row r="140" spans="3:7" s="7" customFormat="1">
      <c r="C140" s="9" t="s">
        <v>264</v>
      </c>
      <c r="G140" s="8">
        <v>11269.99</v>
      </c>
    </row>
    <row r="141" spans="3:7" s="10" customFormat="1">
      <c r="C141" s="12" t="s">
        <v>263</v>
      </c>
      <c r="G141" s="11">
        <f>SUM(G142)</f>
        <v>10500</v>
      </c>
    </row>
    <row r="142" spans="3:7" s="10" customFormat="1">
      <c r="C142" s="12" t="s">
        <v>262</v>
      </c>
      <c r="G142" s="11">
        <v>10500</v>
      </c>
    </row>
    <row r="143" spans="3:7" s="10" customFormat="1">
      <c r="C143" s="12" t="s">
        <v>261</v>
      </c>
      <c r="G143" s="11">
        <f>SUM(G144:G147)</f>
        <v>167000</v>
      </c>
    </row>
    <row r="144" spans="3:7">
      <c r="C144" s="5" t="s">
        <v>260</v>
      </c>
      <c r="G144" s="18">
        <v>155000</v>
      </c>
    </row>
    <row r="145" spans="2:8">
      <c r="C145" s="5" t="s">
        <v>259</v>
      </c>
      <c r="G145" s="6">
        <v>12000</v>
      </c>
    </row>
    <row r="146" spans="2:8">
      <c r="C146" s="5" t="s">
        <v>258</v>
      </c>
      <c r="G146" s="2">
        <v>0</v>
      </c>
    </row>
    <row r="147" spans="2:8" s="7" customFormat="1">
      <c r="C147" s="9" t="s">
        <v>257</v>
      </c>
      <c r="G147" s="8">
        <v>0</v>
      </c>
    </row>
    <row r="148" spans="2:8" s="10" customFormat="1">
      <c r="B148" s="12" t="s">
        <v>256</v>
      </c>
      <c r="G148" s="11">
        <f>SUM(G193,G149)</f>
        <v>-515820.47999999992</v>
      </c>
    </row>
    <row r="149" spans="2:8" s="10" customFormat="1">
      <c r="C149" s="12" t="s">
        <v>255</v>
      </c>
      <c r="G149" s="11">
        <f>SUM(G191,G150)</f>
        <v>-386165.47999999992</v>
      </c>
    </row>
    <row r="150" spans="2:8" s="10" customFormat="1">
      <c r="C150" s="12" t="s">
        <v>254</v>
      </c>
      <c r="G150" s="11">
        <f>SUM(G151:G190)</f>
        <v>-384165.47999999992</v>
      </c>
    </row>
    <row r="151" spans="2:8">
      <c r="C151" s="5" t="s">
        <v>253</v>
      </c>
      <c r="G151" s="6">
        <v>-29742.22</v>
      </c>
    </row>
    <row r="152" spans="2:8">
      <c r="C152" s="5" t="s">
        <v>252</v>
      </c>
      <c r="G152" s="6">
        <v>-27035.4</v>
      </c>
    </row>
    <row r="153" spans="2:8">
      <c r="C153" s="5" t="s">
        <v>251</v>
      </c>
      <c r="G153" s="6">
        <v>-27035.4</v>
      </c>
    </row>
    <row r="154" spans="2:8">
      <c r="C154" s="5" t="s">
        <v>250</v>
      </c>
      <c r="G154" s="6">
        <v>-8541.09</v>
      </c>
    </row>
    <row r="155" spans="2:8">
      <c r="C155" s="5" t="s">
        <v>249</v>
      </c>
      <c r="G155" s="6">
        <v>-9433.7199999999993</v>
      </c>
    </row>
    <row r="156" spans="2:8">
      <c r="C156" s="5" t="s">
        <v>248</v>
      </c>
      <c r="G156" s="6">
        <v>-2810.89</v>
      </c>
    </row>
    <row r="157" spans="2:8">
      <c r="C157" s="5" t="s">
        <v>247</v>
      </c>
      <c r="G157" s="6">
        <v>-22438.19</v>
      </c>
    </row>
    <row r="158" spans="2:8">
      <c r="C158" s="5" t="s">
        <v>246</v>
      </c>
      <c r="G158" s="6">
        <v>-4500</v>
      </c>
    </row>
    <row r="159" spans="2:8">
      <c r="C159" s="5" t="s">
        <v>245</v>
      </c>
      <c r="G159" s="6">
        <v>-800</v>
      </c>
    </row>
    <row r="160" spans="2:8">
      <c r="C160" s="5" t="s">
        <v>244</v>
      </c>
      <c r="G160" s="6">
        <v>-27035.4</v>
      </c>
      <c r="H160" s="24"/>
    </row>
    <row r="161" spans="3:7">
      <c r="C161" s="5" t="s">
        <v>243</v>
      </c>
      <c r="G161" s="6">
        <v>-21705.06</v>
      </c>
    </row>
    <row r="162" spans="3:7">
      <c r="C162" s="5" t="s">
        <v>242</v>
      </c>
      <c r="G162" s="6">
        <v>-6500</v>
      </c>
    </row>
    <row r="163" spans="3:7">
      <c r="C163" s="5" t="s">
        <v>241</v>
      </c>
      <c r="G163" s="6">
        <v>-2500</v>
      </c>
    </row>
    <row r="164" spans="3:7">
      <c r="C164" s="5" t="s">
        <v>240</v>
      </c>
      <c r="G164" s="6">
        <v>-26324.16</v>
      </c>
    </row>
    <row r="165" spans="3:7">
      <c r="C165" s="5" t="s">
        <v>239</v>
      </c>
      <c r="G165" s="6">
        <v>-1065.7</v>
      </c>
    </row>
    <row r="166" spans="3:7">
      <c r="C166" s="5" t="s">
        <v>238</v>
      </c>
      <c r="G166" s="6">
        <v>-3785.56</v>
      </c>
    </row>
    <row r="167" spans="3:7">
      <c r="C167" s="5" t="s">
        <v>237</v>
      </c>
      <c r="G167" s="6">
        <v>-24511.82</v>
      </c>
    </row>
    <row r="168" spans="3:7">
      <c r="C168" s="5" t="s">
        <v>236</v>
      </c>
      <c r="G168" s="6">
        <v>-4701.7</v>
      </c>
    </row>
    <row r="169" spans="3:7">
      <c r="C169" s="5" t="s">
        <v>235</v>
      </c>
      <c r="G169" s="6">
        <v>-22800</v>
      </c>
    </row>
    <row r="170" spans="3:7">
      <c r="C170" s="5" t="s">
        <v>234</v>
      </c>
      <c r="G170" s="6">
        <v>-4543.8599999999997</v>
      </c>
    </row>
    <row r="171" spans="3:7">
      <c r="C171" s="5" t="s">
        <v>233</v>
      </c>
      <c r="G171" s="6">
        <v>-3016.31</v>
      </c>
    </row>
    <row r="172" spans="3:7">
      <c r="C172" s="5" t="s">
        <v>232</v>
      </c>
      <c r="G172" s="6">
        <v>-831.31</v>
      </c>
    </row>
    <row r="173" spans="3:7">
      <c r="C173" s="5" t="s">
        <v>231</v>
      </c>
      <c r="G173" s="6">
        <v>-2500</v>
      </c>
    </row>
    <row r="174" spans="3:7">
      <c r="C174" s="5" t="s">
        <v>230</v>
      </c>
      <c r="G174" s="6">
        <v>-5473.4</v>
      </c>
    </row>
    <row r="175" spans="3:7">
      <c r="C175" s="5" t="s">
        <v>229</v>
      </c>
      <c r="G175" s="6">
        <v>-3500</v>
      </c>
    </row>
    <row r="176" spans="3:7">
      <c r="C176" s="5" t="s">
        <v>228</v>
      </c>
      <c r="G176" s="6">
        <v>-5171.37</v>
      </c>
    </row>
    <row r="177" spans="3:7">
      <c r="C177" s="5" t="s">
        <v>227</v>
      </c>
      <c r="G177" s="6">
        <v>-21888.22</v>
      </c>
    </row>
    <row r="178" spans="3:7">
      <c r="C178" s="5" t="s">
        <v>226</v>
      </c>
      <c r="G178" s="6">
        <v>-6500</v>
      </c>
    </row>
    <row r="179" spans="3:7">
      <c r="C179" s="5" t="s">
        <v>225</v>
      </c>
      <c r="G179" s="6">
        <v>-436.14</v>
      </c>
    </row>
    <row r="180" spans="3:7">
      <c r="C180" s="5" t="s">
        <v>224</v>
      </c>
      <c r="G180" s="6">
        <v>-3445.96</v>
      </c>
    </row>
    <row r="181" spans="3:7">
      <c r="C181" s="5" t="s">
        <v>223</v>
      </c>
      <c r="G181" s="6">
        <v>-22800</v>
      </c>
    </row>
    <row r="182" spans="3:7">
      <c r="C182" s="5" t="s">
        <v>222</v>
      </c>
      <c r="G182" s="6">
        <v>-299.47000000000003</v>
      </c>
    </row>
    <row r="183" spans="3:7">
      <c r="C183" s="5" t="s">
        <v>221</v>
      </c>
      <c r="G183" s="6">
        <v>-378.25</v>
      </c>
    </row>
    <row r="184" spans="3:7">
      <c r="C184" s="5" t="s">
        <v>220</v>
      </c>
      <c r="G184" s="6">
        <v>-300</v>
      </c>
    </row>
    <row r="185" spans="3:7">
      <c r="C185" s="5" t="s">
        <v>219</v>
      </c>
      <c r="G185" s="6">
        <v>-1128.72</v>
      </c>
    </row>
    <row r="186" spans="3:7">
      <c r="C186" s="5" t="s">
        <v>218</v>
      </c>
      <c r="G186" s="6">
        <v>-4047.54</v>
      </c>
    </row>
    <row r="187" spans="3:7">
      <c r="C187" s="5" t="s">
        <v>217</v>
      </c>
      <c r="G187" s="6">
        <v>-200</v>
      </c>
    </row>
    <row r="188" spans="3:7">
      <c r="C188" s="5" t="s">
        <v>216</v>
      </c>
      <c r="G188" s="6">
        <v>-21888.22</v>
      </c>
    </row>
    <row r="189" spans="3:7">
      <c r="C189" s="5" t="s">
        <v>215</v>
      </c>
      <c r="G189" s="6">
        <v>-2137.7199999999998</v>
      </c>
    </row>
    <row r="190" spans="3:7" s="7" customFormat="1">
      <c r="C190" s="9" t="s">
        <v>214</v>
      </c>
      <c r="G190" s="8">
        <v>-412.68</v>
      </c>
    </row>
    <row r="191" spans="3:7" s="10" customFormat="1">
      <c r="C191" s="12" t="s">
        <v>213</v>
      </c>
      <c r="G191" s="11">
        <f>SUM(G192)</f>
        <v>-2000</v>
      </c>
    </row>
    <row r="192" spans="3:7" s="10" customFormat="1">
      <c r="C192" s="12" t="s">
        <v>212</v>
      </c>
      <c r="G192" s="14">
        <v>-2000</v>
      </c>
    </row>
    <row r="193" spans="2:7" s="10" customFormat="1">
      <c r="C193" s="12" t="s">
        <v>211</v>
      </c>
      <c r="G193" s="11">
        <f>SUM(G194,G196)</f>
        <v>-129655</v>
      </c>
    </row>
    <row r="194" spans="2:7" s="10" customFormat="1">
      <c r="C194" s="12" t="s">
        <v>210</v>
      </c>
      <c r="G194" s="11">
        <f>SUM(G195)</f>
        <v>-125000</v>
      </c>
    </row>
    <row r="195" spans="2:7" s="10" customFormat="1">
      <c r="C195" s="12" t="s">
        <v>209</v>
      </c>
      <c r="G195" s="11">
        <v>-125000</v>
      </c>
    </row>
    <row r="196" spans="2:7" s="10" customFormat="1">
      <c r="C196" s="12" t="s">
        <v>208</v>
      </c>
      <c r="G196" s="11">
        <f>SUM(G197:G198)</f>
        <v>-4655</v>
      </c>
    </row>
    <row r="197" spans="2:7">
      <c r="C197" s="5" t="s">
        <v>207</v>
      </c>
      <c r="G197" s="6">
        <v>-2100</v>
      </c>
    </row>
    <row r="198" spans="2:7" s="7" customFormat="1">
      <c r="C198" s="9" t="s">
        <v>206</v>
      </c>
      <c r="G198" s="8">
        <v>-2555</v>
      </c>
    </row>
    <row r="199" spans="2:7" s="10" customFormat="1">
      <c r="B199" s="12" t="s">
        <v>205</v>
      </c>
      <c r="G199" s="11">
        <f>SUM(G283,G289,G292,G200)</f>
        <v>-1031143.1135</v>
      </c>
    </row>
    <row r="200" spans="2:7" s="10" customFormat="1">
      <c r="C200" s="12" t="s">
        <v>204</v>
      </c>
      <c r="G200" s="11">
        <f>SUM(G262,G257,G254,G242,G231,G229,G213,G207,G201)</f>
        <v>-331597.66800000001</v>
      </c>
    </row>
    <row r="201" spans="2:7" s="10" customFormat="1">
      <c r="C201" s="12" t="s">
        <v>203</v>
      </c>
      <c r="G201" s="11">
        <f>SUM(G202:G206)</f>
        <v>-12741.539999999999</v>
      </c>
    </row>
    <row r="202" spans="2:7">
      <c r="C202" s="5" t="s">
        <v>202</v>
      </c>
      <c r="G202" s="6">
        <v>-162.68</v>
      </c>
    </row>
    <row r="203" spans="2:7">
      <c r="C203" s="5" t="s">
        <v>201</v>
      </c>
      <c r="G203" s="6">
        <v>-827.4</v>
      </c>
    </row>
    <row r="204" spans="2:7">
      <c r="C204" s="5" t="s">
        <v>200</v>
      </c>
      <c r="G204" s="6">
        <v>-11000</v>
      </c>
    </row>
    <row r="205" spans="2:7">
      <c r="C205" s="5" t="s">
        <v>199</v>
      </c>
      <c r="G205" s="6">
        <v>-311.16000000000003</v>
      </c>
    </row>
    <row r="206" spans="2:7" s="7" customFormat="1">
      <c r="C206" s="9" t="s">
        <v>198</v>
      </c>
      <c r="G206" s="6">
        <v>-440.3</v>
      </c>
    </row>
    <row r="207" spans="2:7" s="10" customFormat="1">
      <c r="C207" s="12" t="s">
        <v>197</v>
      </c>
      <c r="G207" s="11">
        <f>SUM(G208:G212)</f>
        <v>-2022.5300000000002</v>
      </c>
    </row>
    <row r="208" spans="2:7">
      <c r="C208" s="5" t="s">
        <v>196</v>
      </c>
      <c r="G208" s="6">
        <v>-507.09</v>
      </c>
    </row>
    <row r="209" spans="3:7">
      <c r="C209" s="5" t="s">
        <v>195</v>
      </c>
      <c r="G209" s="6">
        <v>-790.12</v>
      </c>
    </row>
    <row r="210" spans="3:7">
      <c r="C210" s="5" t="s">
        <v>194</v>
      </c>
      <c r="G210" s="6">
        <v>-96</v>
      </c>
    </row>
    <row r="211" spans="3:7">
      <c r="C211" s="5" t="s">
        <v>193</v>
      </c>
      <c r="G211" s="6">
        <v>-529.32000000000005</v>
      </c>
    </row>
    <row r="212" spans="3:7" s="7" customFormat="1">
      <c r="C212" s="9" t="s">
        <v>192</v>
      </c>
      <c r="G212" s="8">
        <v>-100</v>
      </c>
    </row>
    <row r="213" spans="3:7" s="10" customFormat="1">
      <c r="C213" s="12" t="s">
        <v>191</v>
      </c>
      <c r="G213" s="11">
        <f>SUM(G214:G228)</f>
        <v>-102846.37</v>
      </c>
    </row>
    <row r="214" spans="3:7">
      <c r="C214" s="5" t="s">
        <v>190</v>
      </c>
      <c r="G214" s="6">
        <v>-6437.67</v>
      </c>
    </row>
    <row r="215" spans="3:7">
      <c r="C215" s="5" t="s">
        <v>189</v>
      </c>
      <c r="G215" s="6">
        <v>-4633</v>
      </c>
    </row>
    <row r="216" spans="3:7">
      <c r="C216" s="5" t="s">
        <v>188</v>
      </c>
      <c r="G216" s="6">
        <v>-4050</v>
      </c>
    </row>
    <row r="217" spans="3:7">
      <c r="C217" s="5" t="s">
        <v>187</v>
      </c>
      <c r="G217" s="6">
        <v>-1510.5</v>
      </c>
    </row>
    <row r="218" spans="3:7">
      <c r="C218" s="5" t="s">
        <v>186</v>
      </c>
      <c r="G218" s="6">
        <v>-650</v>
      </c>
    </row>
    <row r="219" spans="3:7">
      <c r="C219" s="5" t="s">
        <v>185</v>
      </c>
      <c r="G219" s="6">
        <v>-103.03</v>
      </c>
    </row>
    <row r="220" spans="3:7">
      <c r="C220" s="5" t="s">
        <v>184</v>
      </c>
      <c r="G220" s="6">
        <v>-1664</v>
      </c>
    </row>
    <row r="221" spans="3:7">
      <c r="C221" s="5" t="s">
        <v>183</v>
      </c>
      <c r="G221" s="6">
        <v>0</v>
      </c>
    </row>
    <row r="222" spans="3:7">
      <c r="C222" s="5" t="s">
        <v>182</v>
      </c>
      <c r="G222" s="6">
        <v>-280</v>
      </c>
    </row>
    <row r="223" spans="3:7">
      <c r="C223" s="5" t="s">
        <v>181</v>
      </c>
      <c r="G223" s="6">
        <v>-54000</v>
      </c>
    </row>
    <row r="224" spans="3:7">
      <c r="C224" s="5" t="s">
        <v>180</v>
      </c>
      <c r="G224" s="6">
        <v>-17000</v>
      </c>
    </row>
    <row r="225" spans="3:7">
      <c r="C225" s="5" t="s">
        <v>179</v>
      </c>
      <c r="G225" s="6">
        <v>-5588.23</v>
      </c>
    </row>
    <row r="226" spans="3:7">
      <c r="C226" s="5" t="s">
        <v>178</v>
      </c>
      <c r="G226" s="6">
        <v>-2345.42</v>
      </c>
    </row>
    <row r="227" spans="3:7">
      <c r="C227" s="5" t="s">
        <v>177</v>
      </c>
      <c r="G227" s="6">
        <v>-1050</v>
      </c>
    </row>
    <row r="228" spans="3:7" s="7" customFormat="1">
      <c r="C228" s="9" t="s">
        <v>176</v>
      </c>
      <c r="G228" s="8">
        <v>-3534.52</v>
      </c>
    </row>
    <row r="229" spans="3:7" s="10" customFormat="1">
      <c r="C229" s="12" t="s">
        <v>175</v>
      </c>
      <c r="G229" s="11">
        <f>SUM(G230)</f>
        <v>-71.02</v>
      </c>
    </row>
    <row r="230" spans="3:7" s="10" customFormat="1">
      <c r="C230" s="12" t="s">
        <v>174</v>
      </c>
      <c r="G230" s="11">
        <v>-71.02</v>
      </c>
    </row>
    <row r="231" spans="3:7" s="10" customFormat="1">
      <c r="C231" s="12" t="s">
        <v>173</v>
      </c>
      <c r="G231" s="11">
        <f>SUM(G232:G241)</f>
        <v>-151006.19000000003</v>
      </c>
    </row>
    <row r="232" spans="3:7">
      <c r="C232" s="5" t="s">
        <v>172</v>
      </c>
      <c r="G232" s="6">
        <v>-126000</v>
      </c>
    </row>
    <row r="233" spans="3:7">
      <c r="C233" s="5" t="s">
        <v>171</v>
      </c>
      <c r="G233" s="6">
        <v>-21000</v>
      </c>
    </row>
    <row r="234" spans="3:7">
      <c r="C234" s="5" t="s">
        <v>170</v>
      </c>
      <c r="G234" s="6">
        <v>-650.67999999999995</v>
      </c>
    </row>
    <row r="235" spans="3:7">
      <c r="C235" s="5" t="s">
        <v>169</v>
      </c>
      <c r="G235" s="6">
        <v>-304.42</v>
      </c>
    </row>
    <row r="236" spans="3:7">
      <c r="C236" s="5" t="s">
        <v>168</v>
      </c>
      <c r="G236" s="6">
        <v>-713.64</v>
      </c>
    </row>
    <row r="237" spans="3:7">
      <c r="C237" s="5" t="s">
        <v>167</v>
      </c>
      <c r="G237" s="6">
        <v>-626</v>
      </c>
    </row>
    <row r="238" spans="3:7">
      <c r="C238" s="5" t="s">
        <v>166</v>
      </c>
      <c r="G238" s="6">
        <v>-659.08</v>
      </c>
    </row>
    <row r="239" spans="3:7">
      <c r="C239" s="5" t="s">
        <v>165</v>
      </c>
      <c r="G239" s="6">
        <v>-540.75</v>
      </c>
    </row>
    <row r="240" spans="3:7">
      <c r="C240" s="5" t="s">
        <v>164</v>
      </c>
      <c r="G240" s="6">
        <v>-294.14</v>
      </c>
    </row>
    <row r="241" spans="3:7" s="7" customFormat="1">
      <c r="C241" s="9" t="s">
        <v>163</v>
      </c>
      <c r="G241" s="8">
        <v>-217.48</v>
      </c>
    </row>
    <row r="242" spans="3:7" s="10" customFormat="1">
      <c r="C242" s="12" t="s">
        <v>162</v>
      </c>
      <c r="G242" s="11">
        <f>SUM(G243:G253)</f>
        <v>-2550.1099999999992</v>
      </c>
    </row>
    <row r="243" spans="3:7">
      <c r="C243" s="5" t="s">
        <v>161</v>
      </c>
      <c r="G243" s="6">
        <v>-46.09</v>
      </c>
    </row>
    <row r="244" spans="3:7">
      <c r="C244" s="5" t="s">
        <v>160</v>
      </c>
      <c r="G244" s="2">
        <v>0</v>
      </c>
    </row>
    <row r="245" spans="3:7">
      <c r="C245" s="5" t="s">
        <v>159</v>
      </c>
      <c r="G245" s="6">
        <v>-5.09</v>
      </c>
    </row>
    <row r="246" spans="3:7">
      <c r="C246" s="5" t="s">
        <v>158</v>
      </c>
      <c r="G246" s="6">
        <v>-686.93</v>
      </c>
    </row>
    <row r="247" spans="3:7">
      <c r="C247" s="5" t="s">
        <v>157</v>
      </c>
      <c r="G247" s="6">
        <v>-1596.62</v>
      </c>
    </row>
    <row r="248" spans="3:7">
      <c r="C248" s="5" t="s">
        <v>156</v>
      </c>
      <c r="G248" s="6">
        <v>-199.59</v>
      </c>
    </row>
    <row r="249" spans="3:7">
      <c r="C249" s="5" t="s">
        <v>155</v>
      </c>
      <c r="G249" s="6">
        <v>-2.1</v>
      </c>
    </row>
    <row r="250" spans="3:7">
      <c r="C250" s="5" t="s">
        <v>154</v>
      </c>
      <c r="G250" s="6">
        <v>-6.49</v>
      </c>
    </row>
    <row r="251" spans="3:7">
      <c r="C251" s="5" t="s">
        <v>153</v>
      </c>
      <c r="G251" s="6">
        <v>-7.2</v>
      </c>
    </row>
    <row r="252" spans="3:7">
      <c r="C252" s="5" t="s">
        <v>152</v>
      </c>
      <c r="G252" s="6">
        <v>0</v>
      </c>
    </row>
    <row r="253" spans="3:7" s="7" customFormat="1">
      <c r="C253" s="9" t="s">
        <v>151</v>
      </c>
      <c r="G253" s="8">
        <v>0</v>
      </c>
    </row>
    <row r="254" spans="3:7" s="10" customFormat="1">
      <c r="C254" s="12" t="s">
        <v>150</v>
      </c>
      <c r="G254" s="11">
        <f>SUM(G255:G256)</f>
        <v>-40429.360000000001</v>
      </c>
    </row>
    <row r="255" spans="3:7">
      <c r="C255" s="5" t="s">
        <v>149</v>
      </c>
      <c r="G255" s="6">
        <v>-4361.34</v>
      </c>
    </row>
    <row r="256" spans="3:7" s="7" customFormat="1">
      <c r="C256" s="9" t="s">
        <v>148</v>
      </c>
      <c r="G256" s="6">
        <v>-36068.019999999997</v>
      </c>
    </row>
    <row r="257" spans="3:9" s="10" customFormat="1">
      <c r="C257" s="12" t="s">
        <v>147</v>
      </c>
      <c r="G257" s="11">
        <f>SUM(G258:G261)</f>
        <v>-7027.3</v>
      </c>
    </row>
    <row r="258" spans="3:9">
      <c r="C258" s="5" t="s">
        <v>146</v>
      </c>
      <c r="G258" s="6">
        <v>-700</v>
      </c>
    </row>
    <row r="259" spans="3:9">
      <c r="C259" s="5" t="s">
        <v>145</v>
      </c>
      <c r="G259" s="6">
        <v>-4500</v>
      </c>
    </row>
    <row r="260" spans="3:9">
      <c r="C260" s="5" t="s">
        <v>144</v>
      </c>
      <c r="G260" s="6">
        <v>-327.3</v>
      </c>
    </row>
    <row r="261" spans="3:9" s="7" customFormat="1">
      <c r="C261" s="9" t="s">
        <v>143</v>
      </c>
      <c r="G261" s="8">
        <v>-1500</v>
      </c>
    </row>
    <row r="262" spans="3:9" s="10" customFormat="1">
      <c r="C262" s="12" t="s">
        <v>142</v>
      </c>
      <c r="G262" s="11">
        <f>SUM(G263:G282)</f>
        <v>-12903.248</v>
      </c>
    </row>
    <row r="263" spans="3:9">
      <c r="C263" s="5" t="s">
        <v>141</v>
      </c>
      <c r="G263" s="6">
        <v>-433.71099999999996</v>
      </c>
      <c r="I263" s="3"/>
    </row>
    <row r="264" spans="3:9">
      <c r="C264" s="5" t="s">
        <v>140</v>
      </c>
      <c r="G264" s="6">
        <v>-657.01800000000003</v>
      </c>
      <c r="I264" s="3"/>
    </row>
    <row r="265" spans="3:9">
      <c r="C265" s="5" t="s">
        <v>139</v>
      </c>
      <c r="G265" s="6">
        <v>-31.325999999999997</v>
      </c>
      <c r="I265" s="3"/>
    </row>
    <row r="266" spans="3:9">
      <c r="C266" s="5" t="s">
        <v>138</v>
      </c>
      <c r="G266" s="6">
        <v>-142.70349999999999</v>
      </c>
      <c r="I266" s="3"/>
    </row>
    <row r="267" spans="3:9">
      <c r="C267" s="5" t="s">
        <v>137</v>
      </c>
      <c r="G267" s="6">
        <v>-16.629000000000001</v>
      </c>
      <c r="I267" s="3"/>
    </row>
    <row r="268" spans="3:9">
      <c r="C268" s="5" t="s">
        <v>136</v>
      </c>
      <c r="G268" s="6">
        <v>-486.92149999999998</v>
      </c>
      <c r="I268" s="3"/>
    </row>
    <row r="269" spans="3:9">
      <c r="C269" s="5" t="s">
        <v>135</v>
      </c>
      <c r="G269" s="6">
        <v>-55.66</v>
      </c>
      <c r="I269" s="3"/>
    </row>
    <row r="270" spans="3:9">
      <c r="C270" s="5" t="s">
        <v>134</v>
      </c>
      <c r="G270" s="6">
        <v>-3000</v>
      </c>
    </row>
    <row r="271" spans="3:9">
      <c r="C271" s="5" t="s">
        <v>133</v>
      </c>
      <c r="G271" s="6">
        <v>-1074.7439999999999</v>
      </c>
      <c r="I271" s="3"/>
    </row>
    <row r="272" spans="3:9">
      <c r="C272" s="5" t="s">
        <v>132</v>
      </c>
      <c r="G272" s="6">
        <v>-87.135499999999993</v>
      </c>
      <c r="I272" s="3"/>
    </row>
    <row r="273" spans="3:9">
      <c r="C273" s="5" t="s">
        <v>131</v>
      </c>
      <c r="G273" s="6">
        <v>-744.05</v>
      </c>
      <c r="I273" s="3"/>
    </row>
    <row r="274" spans="3:9">
      <c r="C274" s="5" t="s">
        <v>130</v>
      </c>
      <c r="G274" s="6">
        <v>-346.23049999999995</v>
      </c>
      <c r="I274" s="3"/>
    </row>
    <row r="275" spans="3:9">
      <c r="C275" s="5" t="s">
        <v>129</v>
      </c>
      <c r="G275" s="6">
        <v>-16.559999999999999</v>
      </c>
      <c r="I275" s="3"/>
    </row>
    <row r="276" spans="3:9">
      <c r="C276" s="5" t="s">
        <v>128</v>
      </c>
      <c r="G276" s="6">
        <v>-1774.6914999999999</v>
      </c>
      <c r="I276" s="3"/>
    </row>
    <row r="277" spans="3:9">
      <c r="C277" s="5" t="s">
        <v>127</v>
      </c>
      <c r="G277" s="6">
        <v>-16.8475</v>
      </c>
      <c r="I277" s="3"/>
    </row>
    <row r="278" spans="3:9">
      <c r="C278" s="5" t="s">
        <v>126</v>
      </c>
      <c r="G278" s="6">
        <v>-120.74999999999999</v>
      </c>
      <c r="I278" s="3"/>
    </row>
    <row r="279" spans="3:9">
      <c r="C279" s="5" t="s">
        <v>125</v>
      </c>
      <c r="G279" s="6">
        <v>-850.72399999999993</v>
      </c>
      <c r="I279" s="3"/>
    </row>
    <row r="280" spans="3:9">
      <c r="C280" s="5" t="s">
        <v>124</v>
      </c>
      <c r="G280" s="6">
        <v>-2901.9904999999994</v>
      </c>
      <c r="I280" s="3"/>
    </row>
    <row r="281" spans="3:9">
      <c r="C281" s="5" t="s">
        <v>123</v>
      </c>
      <c r="G281" s="6">
        <v>-41.4</v>
      </c>
      <c r="I281" s="3"/>
    </row>
    <row r="282" spans="3:9" s="7" customFormat="1">
      <c r="C282" s="9" t="s">
        <v>122</v>
      </c>
      <c r="G282" s="8">
        <v>-104.15549999999999</v>
      </c>
      <c r="I282" s="3"/>
    </row>
    <row r="283" spans="3:9" s="10" customFormat="1">
      <c r="C283" s="12" t="s">
        <v>121</v>
      </c>
      <c r="G283" s="11">
        <f>SUM(G287,G284)</f>
        <v>-92325.054999999993</v>
      </c>
    </row>
    <row r="284" spans="3:9" s="10" customFormat="1">
      <c r="C284" s="12" t="s">
        <v>120</v>
      </c>
      <c r="G284" s="11">
        <f>SUM(G285:G286)</f>
        <v>-325.05499999999995</v>
      </c>
    </row>
    <row r="285" spans="3:9">
      <c r="C285" s="5" t="s">
        <v>119</v>
      </c>
      <c r="G285" s="6">
        <v>-225.05499999999998</v>
      </c>
      <c r="I285" s="3"/>
    </row>
    <row r="286" spans="3:9" s="7" customFormat="1">
      <c r="C286" s="9" t="s">
        <v>118</v>
      </c>
      <c r="G286" s="8">
        <v>-100</v>
      </c>
    </row>
    <row r="287" spans="3:9" s="10" customFormat="1">
      <c r="C287" s="12" t="s">
        <v>117</v>
      </c>
      <c r="G287" s="11">
        <f>SUM(G288)</f>
        <v>-92000</v>
      </c>
    </row>
    <row r="288" spans="3:9" s="10" customFormat="1">
      <c r="C288" s="12" t="s">
        <v>116</v>
      </c>
      <c r="G288" s="11">
        <v>-92000</v>
      </c>
    </row>
    <row r="289" spans="3:7" s="10" customFormat="1">
      <c r="C289" s="12" t="s">
        <v>115</v>
      </c>
      <c r="G289" s="11">
        <f>SUM(G290)</f>
        <v>0</v>
      </c>
    </row>
    <row r="290" spans="3:7" s="10" customFormat="1">
      <c r="C290" s="12" t="s">
        <v>114</v>
      </c>
      <c r="G290" s="14">
        <f>SUM(G291)</f>
        <v>0</v>
      </c>
    </row>
    <row r="291" spans="3:7" s="7" customFormat="1">
      <c r="C291" s="9" t="s">
        <v>113</v>
      </c>
      <c r="G291" s="32">
        <v>0</v>
      </c>
    </row>
    <row r="292" spans="3:7" s="10" customFormat="1">
      <c r="C292" s="12" t="s">
        <v>112</v>
      </c>
      <c r="G292" s="11">
        <f>SUM(G296,G301,G305,G308,G324,G341,G293)</f>
        <v>-607220.39049999986</v>
      </c>
    </row>
    <row r="293" spans="3:7" s="7" customFormat="1">
      <c r="C293" s="9" t="s">
        <v>111</v>
      </c>
      <c r="G293" s="8">
        <f>SUM(G294:G295)</f>
        <v>-6000</v>
      </c>
    </row>
    <row r="294" spans="3:7">
      <c r="C294" s="5" t="s">
        <v>110</v>
      </c>
      <c r="G294" s="6">
        <v>-2000</v>
      </c>
    </row>
    <row r="295" spans="3:7" s="7" customFormat="1">
      <c r="C295" s="9" t="s">
        <v>109</v>
      </c>
      <c r="G295" s="8">
        <v>-4000</v>
      </c>
    </row>
    <row r="296" spans="3:7" s="10" customFormat="1">
      <c r="C296" s="12" t="s">
        <v>108</v>
      </c>
      <c r="G296" s="11">
        <f>SUM(G297:G300)</f>
        <v>-51380.2</v>
      </c>
    </row>
    <row r="297" spans="3:7">
      <c r="C297" s="5" t="s">
        <v>107</v>
      </c>
      <c r="G297" s="6">
        <v>-200</v>
      </c>
    </row>
    <row r="298" spans="3:7">
      <c r="C298" s="5" t="s">
        <v>106</v>
      </c>
      <c r="G298" s="6">
        <v>-51000</v>
      </c>
    </row>
    <row r="299" spans="3:7">
      <c r="C299" s="5" t="s">
        <v>105</v>
      </c>
      <c r="G299" s="6">
        <v>-130.19999999999999</v>
      </c>
    </row>
    <row r="300" spans="3:7" s="7" customFormat="1">
      <c r="C300" s="9" t="s">
        <v>104</v>
      </c>
      <c r="G300" s="8">
        <v>-50</v>
      </c>
    </row>
    <row r="301" spans="3:7" s="10" customFormat="1">
      <c r="C301" s="12" t="s">
        <v>103</v>
      </c>
      <c r="G301" s="11">
        <f>SUM(G302:G304)</f>
        <v>-3300</v>
      </c>
    </row>
    <row r="302" spans="3:7">
      <c r="C302" s="5" t="s">
        <v>102</v>
      </c>
      <c r="G302" s="6">
        <v>-3150</v>
      </c>
    </row>
    <row r="303" spans="3:7">
      <c r="C303" s="5" t="s">
        <v>101</v>
      </c>
      <c r="G303" s="6">
        <v>-150</v>
      </c>
    </row>
    <row r="304" spans="3:7" s="7" customFormat="1">
      <c r="C304" s="9" t="s">
        <v>100</v>
      </c>
      <c r="G304" s="8">
        <v>0</v>
      </c>
    </row>
    <row r="305" spans="3:9" s="10" customFormat="1">
      <c r="C305" s="12" t="s">
        <v>99</v>
      </c>
      <c r="G305" s="11">
        <f>SUM(G306,G307)</f>
        <v>-9147.16</v>
      </c>
    </row>
    <row r="306" spans="3:9">
      <c r="C306" s="5" t="s">
        <v>98</v>
      </c>
      <c r="G306" s="6">
        <v>-8445.16</v>
      </c>
    </row>
    <row r="307" spans="3:9" s="7" customFormat="1">
      <c r="C307" s="9" t="s">
        <v>97</v>
      </c>
      <c r="G307" s="8">
        <v>-702</v>
      </c>
    </row>
    <row r="308" spans="3:9" s="10" customFormat="1">
      <c r="C308" s="12" t="s">
        <v>96</v>
      </c>
      <c r="G308" s="11">
        <f>SUM(G309:G323)</f>
        <v>-16867.890500000001</v>
      </c>
    </row>
    <row r="309" spans="3:9">
      <c r="C309" s="5" t="s">
        <v>95</v>
      </c>
      <c r="G309" s="6">
        <v>-2140.1499999999996</v>
      </c>
      <c r="I309" s="3"/>
    </row>
    <row r="310" spans="3:9">
      <c r="C310" s="5" t="s">
        <v>94</v>
      </c>
      <c r="G310" s="6">
        <v>-1954.9999999999998</v>
      </c>
      <c r="I310" s="3"/>
    </row>
    <row r="311" spans="3:9">
      <c r="C311" s="5" t="s">
        <v>405</v>
      </c>
      <c r="G311" s="6">
        <v>-1700</v>
      </c>
      <c r="I311" s="3"/>
    </row>
    <row r="312" spans="3:9">
      <c r="C312" s="5" t="s">
        <v>93</v>
      </c>
      <c r="G312" s="6">
        <v>-93.885999999999996</v>
      </c>
      <c r="I312" s="3"/>
    </row>
    <row r="313" spans="3:9">
      <c r="C313" s="5" t="s">
        <v>92</v>
      </c>
      <c r="G313" s="6">
        <v>-17.364999999999998</v>
      </c>
      <c r="I313" s="3"/>
    </row>
    <row r="314" spans="3:9">
      <c r="C314" s="5" t="s">
        <v>91</v>
      </c>
      <c r="G314" s="6">
        <v>-1698.7339999999999</v>
      </c>
      <c r="I314" s="3"/>
    </row>
    <row r="315" spans="3:9">
      <c r="C315" s="5" t="s">
        <v>90</v>
      </c>
      <c r="G315" s="6">
        <v>-609.73</v>
      </c>
      <c r="I315" s="3"/>
    </row>
    <row r="316" spans="3:9">
      <c r="C316" s="5" t="s">
        <v>89</v>
      </c>
      <c r="G316" s="6">
        <v>-965.19499999999982</v>
      </c>
      <c r="I316" s="3"/>
    </row>
    <row r="317" spans="3:9">
      <c r="C317" s="5" t="s">
        <v>88</v>
      </c>
      <c r="G317" s="6">
        <v>0</v>
      </c>
      <c r="I317" s="3"/>
    </row>
    <row r="318" spans="3:9">
      <c r="C318" s="5" t="s">
        <v>87</v>
      </c>
      <c r="G318" s="6">
        <v>-442.8075</v>
      </c>
      <c r="I318" s="3"/>
    </row>
    <row r="319" spans="3:9">
      <c r="C319" s="5" t="s">
        <v>86</v>
      </c>
      <c r="G319" s="6">
        <v>-763.1629999999999</v>
      </c>
      <c r="I319" s="3"/>
    </row>
    <row r="320" spans="3:9">
      <c r="C320" s="5" t="s">
        <v>85</v>
      </c>
      <c r="G320" s="6">
        <v>114.99999999999999</v>
      </c>
      <c r="I320" s="3"/>
    </row>
    <row r="321" spans="3:9">
      <c r="C321" s="5" t="s">
        <v>84</v>
      </c>
      <c r="G321" s="6">
        <v>-880.62399999999991</v>
      </c>
      <c r="I321" s="3"/>
    </row>
    <row r="322" spans="3:9">
      <c r="C322" s="5" t="s">
        <v>83</v>
      </c>
      <c r="G322" s="6">
        <v>-5155.1049999999996</v>
      </c>
      <c r="I322" s="3"/>
    </row>
    <row r="323" spans="3:9" s="7" customFormat="1">
      <c r="C323" s="9" t="s">
        <v>82</v>
      </c>
      <c r="G323" s="8">
        <v>-561.13099999999997</v>
      </c>
      <c r="I323" s="3"/>
    </row>
    <row r="324" spans="3:9" s="10" customFormat="1">
      <c r="C324" s="12" t="s">
        <v>81</v>
      </c>
      <c r="G324" s="11">
        <f>SUM(G325:G340)</f>
        <v>-519834.69999999995</v>
      </c>
    </row>
    <row r="325" spans="3:9">
      <c r="C325" s="5" t="s">
        <v>80</v>
      </c>
      <c r="G325" s="6">
        <v>-142.63999999999999</v>
      </c>
    </row>
    <row r="326" spans="3:9">
      <c r="C326" s="5" t="s">
        <v>79</v>
      </c>
      <c r="G326" s="6">
        <v>-180000</v>
      </c>
    </row>
    <row r="327" spans="3:9">
      <c r="C327" s="5" t="s">
        <v>78</v>
      </c>
      <c r="G327" s="6">
        <v>-121000</v>
      </c>
    </row>
    <row r="328" spans="3:9">
      <c r="C328" s="5" t="s">
        <v>77</v>
      </c>
      <c r="G328" s="6">
        <v>-90000</v>
      </c>
    </row>
    <row r="329" spans="3:9">
      <c r="C329" s="5" t="s">
        <v>76</v>
      </c>
      <c r="G329" s="6">
        <v>-3851.85</v>
      </c>
    </row>
    <row r="330" spans="3:9">
      <c r="C330" s="5" t="s">
        <v>75</v>
      </c>
      <c r="G330" s="6">
        <v>0</v>
      </c>
    </row>
    <row r="331" spans="3:9">
      <c r="C331" s="5" t="s">
        <v>74</v>
      </c>
      <c r="G331" s="6">
        <v>-100</v>
      </c>
    </row>
    <row r="332" spans="3:9">
      <c r="C332" s="5" t="s">
        <v>73</v>
      </c>
      <c r="G332" s="6">
        <v>-5085</v>
      </c>
    </row>
    <row r="333" spans="3:9">
      <c r="C333" s="5" t="s">
        <v>72</v>
      </c>
      <c r="G333" s="6">
        <v>-11908.05</v>
      </c>
    </row>
    <row r="334" spans="3:9">
      <c r="C334" s="5" t="s">
        <v>71</v>
      </c>
      <c r="G334" s="6">
        <v>-55000</v>
      </c>
    </row>
    <row r="335" spans="3:9">
      <c r="C335" s="5" t="s">
        <v>70</v>
      </c>
      <c r="G335" s="6">
        <v>0</v>
      </c>
    </row>
    <row r="336" spans="3:9">
      <c r="C336" s="5" t="s">
        <v>69</v>
      </c>
      <c r="G336" s="18">
        <v>-4000</v>
      </c>
    </row>
    <row r="337" spans="1:7" ht="11.25" customHeight="1">
      <c r="C337" s="5" t="s">
        <v>68</v>
      </c>
      <c r="G337" s="6">
        <v>-12000</v>
      </c>
    </row>
    <row r="338" spans="1:7">
      <c r="C338" s="5" t="s">
        <v>67</v>
      </c>
      <c r="G338" s="18">
        <v>-36562.17</v>
      </c>
    </row>
    <row r="339" spans="1:7">
      <c r="C339" s="5" t="s">
        <v>66</v>
      </c>
      <c r="G339" s="6">
        <v>-33.42</v>
      </c>
    </row>
    <row r="340" spans="1:7" s="7" customFormat="1">
      <c r="C340" s="9" t="s">
        <v>65</v>
      </c>
      <c r="G340" s="8">
        <v>-151.57</v>
      </c>
    </row>
    <row r="341" spans="1:7" s="10" customFormat="1">
      <c r="C341" s="12" t="s">
        <v>64</v>
      </c>
      <c r="G341" s="11">
        <f>SUM(G342:G343)</f>
        <v>-690.43999999999994</v>
      </c>
    </row>
    <row r="342" spans="1:7">
      <c r="C342" s="5" t="s">
        <v>63</v>
      </c>
      <c r="G342" s="6">
        <v>-0.02</v>
      </c>
    </row>
    <row r="343" spans="1:7" s="7" customFormat="1">
      <c r="C343" s="9" t="s">
        <v>62</v>
      </c>
      <c r="G343" s="8">
        <v>-690.42</v>
      </c>
    </row>
    <row r="344" spans="1:7" s="10" customFormat="1">
      <c r="A344" s="21"/>
      <c r="B344" s="22" t="s">
        <v>61</v>
      </c>
      <c r="C344" s="21"/>
      <c r="D344" s="21"/>
      <c r="E344" s="21"/>
      <c r="F344" s="21"/>
      <c r="G344" s="11">
        <f>SUM(G347,G345)</f>
        <v>-23947.75</v>
      </c>
    </row>
    <row r="345" spans="1:7" s="10" customFormat="1">
      <c r="A345" s="21"/>
      <c r="B345" s="22" t="s">
        <v>60</v>
      </c>
      <c r="C345" s="21"/>
      <c r="D345" s="21"/>
      <c r="E345" s="21"/>
      <c r="F345" s="21"/>
      <c r="G345" s="11">
        <f>SUM(G346)</f>
        <v>-7357.78</v>
      </c>
    </row>
    <row r="346" spans="1:7" s="10" customFormat="1">
      <c r="A346" s="21"/>
      <c r="B346" s="22" t="s">
        <v>59</v>
      </c>
      <c r="C346" s="21"/>
      <c r="D346" s="21"/>
      <c r="E346" s="21"/>
      <c r="F346" s="21"/>
      <c r="G346" s="23">
        <v>-7357.78</v>
      </c>
    </row>
    <row r="347" spans="1:7" s="10" customFormat="1">
      <c r="A347" s="21"/>
      <c r="B347" s="22" t="s">
        <v>58</v>
      </c>
      <c r="C347" s="21"/>
      <c r="D347" s="21"/>
      <c r="E347" s="21"/>
      <c r="F347" s="21"/>
      <c r="G347" s="11">
        <f>SUM(G348:G349)</f>
        <v>-16589.97</v>
      </c>
    </row>
    <row r="348" spans="1:7">
      <c r="A348" s="19"/>
      <c r="B348" s="20" t="s">
        <v>57</v>
      </c>
      <c r="C348" s="19"/>
      <c r="D348" s="19"/>
      <c r="E348" s="19"/>
      <c r="F348" s="19"/>
      <c r="G348" s="18">
        <v>-11426.24</v>
      </c>
    </row>
    <row r="349" spans="1:7" s="7" customFormat="1">
      <c r="A349" s="16"/>
      <c r="B349" s="17" t="s">
        <v>56</v>
      </c>
      <c r="C349" s="16"/>
      <c r="D349" s="16"/>
      <c r="E349" s="16"/>
      <c r="F349" s="16"/>
      <c r="G349" s="15">
        <v>-5163.7299999999996</v>
      </c>
    </row>
    <row r="350" spans="1:7" s="10" customFormat="1">
      <c r="B350" s="12" t="s">
        <v>55</v>
      </c>
      <c r="G350" s="11">
        <f>SUM(G351)</f>
        <v>1836.45</v>
      </c>
    </row>
    <row r="351" spans="1:7" s="10" customFormat="1">
      <c r="B351" s="12" t="s">
        <v>54</v>
      </c>
      <c r="G351" s="14">
        <f>SUM(G352)</f>
        <v>1836.45</v>
      </c>
    </row>
    <row r="352" spans="1:7" s="10" customFormat="1">
      <c r="B352" s="12" t="s">
        <v>53</v>
      </c>
      <c r="G352" s="11">
        <v>1836.45</v>
      </c>
    </row>
    <row r="353" spans="2:7" s="10" customFormat="1">
      <c r="B353" s="12" t="s">
        <v>52</v>
      </c>
      <c r="G353" s="11">
        <v>0</v>
      </c>
    </row>
    <row r="354" spans="2:7" s="10" customFormat="1">
      <c r="B354" s="12" t="s">
        <v>51</v>
      </c>
      <c r="G354" s="11">
        <v>0</v>
      </c>
    </row>
    <row r="355" spans="2:7" s="10" customFormat="1">
      <c r="B355" s="12" t="s">
        <v>50</v>
      </c>
      <c r="G355" s="11">
        <v>0</v>
      </c>
    </row>
    <row r="356" spans="2:7" s="10" customFormat="1">
      <c r="B356" s="12" t="s">
        <v>49</v>
      </c>
      <c r="G356" s="11">
        <v>0</v>
      </c>
    </row>
    <row r="357" spans="2:7" s="10" customFormat="1">
      <c r="B357" s="12" t="s">
        <v>48</v>
      </c>
      <c r="G357" s="11">
        <v>0</v>
      </c>
    </row>
    <row r="358" spans="2:7" s="10" customFormat="1">
      <c r="B358" s="12" t="s">
        <v>47</v>
      </c>
      <c r="G358" s="11">
        <v>0</v>
      </c>
    </row>
    <row r="359" spans="2:7" s="10" customFormat="1">
      <c r="B359" s="12" t="s">
        <v>46</v>
      </c>
      <c r="G359" s="11">
        <f>SUM(G363,G360)</f>
        <v>6084.58</v>
      </c>
    </row>
    <row r="360" spans="2:7" s="10" customFormat="1">
      <c r="B360" s="12" t="s">
        <v>45</v>
      </c>
      <c r="G360" s="11">
        <f>SUM(G361:G362)</f>
        <v>-338.56</v>
      </c>
    </row>
    <row r="361" spans="2:7">
      <c r="B361" s="5" t="s">
        <v>44</v>
      </c>
      <c r="G361" s="6">
        <v>-338.56</v>
      </c>
    </row>
    <row r="362" spans="2:7" s="7" customFormat="1">
      <c r="B362" s="9" t="s">
        <v>43</v>
      </c>
      <c r="G362" s="8">
        <v>0</v>
      </c>
    </row>
    <row r="363" spans="2:7" s="10" customFormat="1">
      <c r="B363" s="12" t="s">
        <v>42</v>
      </c>
      <c r="G363" s="11">
        <f>SUM(G364:G369)</f>
        <v>6423.14</v>
      </c>
    </row>
    <row r="364" spans="2:7">
      <c r="B364" s="5" t="s">
        <v>41</v>
      </c>
      <c r="G364" s="6">
        <v>811.32</v>
      </c>
    </row>
    <row r="365" spans="2:7">
      <c r="B365" s="5" t="s">
        <v>40</v>
      </c>
      <c r="G365" s="6">
        <v>0</v>
      </c>
    </row>
    <row r="366" spans="2:7">
      <c r="B366" s="5" t="s">
        <v>39</v>
      </c>
      <c r="G366" s="6">
        <v>0</v>
      </c>
    </row>
    <row r="367" spans="2:7">
      <c r="B367" s="5" t="s">
        <v>38</v>
      </c>
      <c r="G367" s="6">
        <v>21.82</v>
      </c>
    </row>
    <row r="368" spans="2:7">
      <c r="B368" s="5" t="s">
        <v>37</v>
      </c>
      <c r="G368" s="6">
        <v>5515</v>
      </c>
    </row>
    <row r="369" spans="2:7" s="7" customFormat="1">
      <c r="B369" s="9" t="s">
        <v>36</v>
      </c>
      <c r="G369" s="8">
        <v>75</v>
      </c>
    </row>
    <row r="370" spans="2:7" s="10" customFormat="1">
      <c r="F370" s="12" t="s">
        <v>35</v>
      </c>
      <c r="G370" s="11">
        <f>SUM(G2,G53,G54,G57,G88,G148,G199,G344,G350,G353,G354,G359)</f>
        <v>21144.102500000008</v>
      </c>
    </row>
    <row r="371" spans="2:7" s="10" customFormat="1">
      <c r="B371" s="12" t="s">
        <v>34</v>
      </c>
      <c r="G371" s="11">
        <f>SUM(G372)</f>
        <v>362.89</v>
      </c>
    </row>
    <row r="372" spans="2:7" s="10" customFormat="1">
      <c r="C372" s="12" t="s">
        <v>33</v>
      </c>
      <c r="G372" s="11">
        <f>SUM(G373:G374)</f>
        <v>362.89</v>
      </c>
    </row>
    <row r="373" spans="2:7">
      <c r="D373" s="5" t="s">
        <v>32</v>
      </c>
      <c r="G373" s="6">
        <v>0</v>
      </c>
    </row>
    <row r="374" spans="2:7" s="7" customFormat="1">
      <c r="D374" s="9" t="s">
        <v>31</v>
      </c>
      <c r="G374" s="8">
        <v>362.89</v>
      </c>
    </row>
    <row r="375" spans="2:7" s="10" customFormat="1">
      <c r="D375" s="12" t="s">
        <v>30</v>
      </c>
      <c r="G375" s="11">
        <f>SUM(G376:G378)</f>
        <v>362.89</v>
      </c>
    </row>
    <row r="376" spans="2:7">
      <c r="D376" s="5" t="s">
        <v>29</v>
      </c>
      <c r="G376" s="6">
        <v>0.2</v>
      </c>
    </row>
    <row r="377" spans="2:7">
      <c r="D377" s="5" t="s">
        <v>28</v>
      </c>
      <c r="G377" s="6">
        <v>362.69</v>
      </c>
    </row>
    <row r="378" spans="2:7" s="7" customFormat="1">
      <c r="D378" s="9" t="s">
        <v>27</v>
      </c>
      <c r="G378" s="13">
        <v>0</v>
      </c>
    </row>
    <row r="379" spans="2:7" s="10" customFormat="1">
      <c r="B379" s="12" t="s">
        <v>26</v>
      </c>
      <c r="G379" s="11">
        <f>SUM(G381,G380)</f>
        <v>-2309.61</v>
      </c>
    </row>
    <row r="380" spans="2:7" s="10" customFormat="1">
      <c r="C380" s="12" t="s">
        <v>25</v>
      </c>
      <c r="G380" s="11">
        <v>0</v>
      </c>
    </row>
    <row r="381" spans="2:7" s="10" customFormat="1">
      <c r="C381" s="12" t="s">
        <v>24</v>
      </c>
      <c r="G381" s="11">
        <v>-2309.61</v>
      </c>
    </row>
    <row r="382" spans="2:7" s="10" customFormat="1">
      <c r="C382" s="12" t="s">
        <v>23</v>
      </c>
      <c r="G382" s="11">
        <f>SUM(G383:G385)</f>
        <v>-342.88</v>
      </c>
    </row>
    <row r="383" spans="2:7">
      <c r="C383" s="5" t="s">
        <v>22</v>
      </c>
      <c r="G383" s="6">
        <v>-300</v>
      </c>
    </row>
    <row r="384" spans="2:7">
      <c r="C384" s="5" t="s">
        <v>21</v>
      </c>
      <c r="G384" s="6">
        <v>-42.88</v>
      </c>
    </row>
    <row r="385" spans="2:7" s="7" customFormat="1">
      <c r="C385" s="9" t="s">
        <v>20</v>
      </c>
      <c r="G385" s="8">
        <v>0</v>
      </c>
    </row>
    <row r="386" spans="2:7" s="10" customFormat="1">
      <c r="C386" s="12" t="s">
        <v>19</v>
      </c>
      <c r="G386" s="11">
        <f>SUM(G387)</f>
        <v>-594.03</v>
      </c>
    </row>
    <row r="387" spans="2:7" s="10" customFormat="1">
      <c r="C387" s="12" t="s">
        <v>18</v>
      </c>
      <c r="G387" s="11">
        <v>-594.03</v>
      </c>
    </row>
    <row r="388" spans="2:7" s="10" customFormat="1">
      <c r="C388" s="12" t="s">
        <v>17</v>
      </c>
      <c r="G388" s="11">
        <f>SUM(G389:G390)</f>
        <v>-59.36</v>
      </c>
    </row>
    <row r="389" spans="2:7">
      <c r="C389" s="5" t="s">
        <v>16</v>
      </c>
      <c r="G389" s="6">
        <v>-59.36</v>
      </c>
    </row>
    <row r="390" spans="2:7" s="7" customFormat="1">
      <c r="C390" s="9" t="s">
        <v>15</v>
      </c>
      <c r="G390" s="8">
        <v>0</v>
      </c>
    </row>
    <row r="391" spans="2:7" s="10" customFormat="1">
      <c r="C391" s="12" t="s">
        <v>14</v>
      </c>
      <c r="G391" s="11">
        <v>0</v>
      </c>
    </row>
    <row r="392" spans="2:7" s="10" customFormat="1">
      <c r="B392" s="12" t="s">
        <v>13</v>
      </c>
      <c r="G392" s="11">
        <v>0</v>
      </c>
    </row>
    <row r="393" spans="2:7" s="10" customFormat="1">
      <c r="C393" s="12" t="s">
        <v>12</v>
      </c>
      <c r="G393" s="11">
        <v>0</v>
      </c>
    </row>
    <row r="394" spans="2:7" s="10" customFormat="1">
      <c r="B394" s="12" t="s">
        <v>11</v>
      </c>
      <c r="G394" s="11">
        <v>0</v>
      </c>
    </row>
    <row r="395" spans="2:7" s="10" customFormat="1">
      <c r="B395" s="12" t="s">
        <v>10</v>
      </c>
      <c r="G395" s="11">
        <v>0</v>
      </c>
    </row>
    <row r="396" spans="2:7" s="10" customFormat="1">
      <c r="B396" s="12" t="s">
        <v>9</v>
      </c>
      <c r="G396" s="11">
        <v>0</v>
      </c>
    </row>
    <row r="397" spans="2:7" s="10" customFormat="1">
      <c r="B397" s="12" t="s">
        <v>8</v>
      </c>
      <c r="G397" s="11">
        <v>0</v>
      </c>
    </row>
    <row r="398" spans="2:7" s="10" customFormat="1">
      <c r="B398" s="12" t="s">
        <v>7</v>
      </c>
      <c r="G398" s="11">
        <v>0</v>
      </c>
    </row>
    <row r="399" spans="2:7">
      <c r="C399" s="5" t="s">
        <v>6</v>
      </c>
      <c r="G399" s="6">
        <v>0</v>
      </c>
    </row>
    <row r="400" spans="2:7">
      <c r="C400" s="5" t="s">
        <v>5</v>
      </c>
      <c r="G400" s="6">
        <v>0</v>
      </c>
    </row>
    <row r="401" spans="2:7" s="7" customFormat="1">
      <c r="C401" s="9" t="s">
        <v>4</v>
      </c>
      <c r="G401" s="8">
        <v>0</v>
      </c>
    </row>
    <row r="402" spans="2:7">
      <c r="F402" s="5" t="s">
        <v>3</v>
      </c>
      <c r="G402" s="6">
        <f>SUM(G371,G379,G392,G394,G397,G398)</f>
        <v>-1946.7200000000003</v>
      </c>
    </row>
    <row r="403" spans="2:7">
      <c r="F403" s="5" t="s">
        <v>2</v>
      </c>
      <c r="G403" s="6">
        <f>SUM(G370,G402)</f>
        <v>19197.382500000007</v>
      </c>
    </row>
    <row r="404" spans="2:7">
      <c r="B404" s="5" t="s">
        <v>1</v>
      </c>
      <c r="G404" s="6">
        <v>0</v>
      </c>
    </row>
    <row r="405" spans="2:7">
      <c r="F405" s="5" t="s">
        <v>0</v>
      </c>
      <c r="G405" s="4">
        <f>SUM(G403,G404)</f>
        <v>19197.382500000007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activeCell="E23" sqref="E23"/>
    </sheetView>
  </sheetViews>
  <sheetFormatPr baseColWidth="10" defaultRowHeight="15.75" customHeight="1"/>
  <cols>
    <col min="1" max="1" width="74.28515625" style="19" bestFit="1" customWidth="1"/>
    <col min="2" max="3" width="17.7109375" style="19" bestFit="1" customWidth="1"/>
    <col min="4" max="16384" width="11.42578125" style="19"/>
  </cols>
  <sheetData>
    <row r="1" spans="1:3" ht="15.75" customHeight="1">
      <c r="A1" s="35"/>
      <c r="B1" s="36" t="s">
        <v>406</v>
      </c>
      <c r="C1" s="37" t="s">
        <v>432</v>
      </c>
    </row>
    <row r="2" spans="1:3" ht="15.75" customHeight="1">
      <c r="A2" s="33" t="s">
        <v>407</v>
      </c>
      <c r="B2" s="38">
        <v>496514.18</v>
      </c>
      <c r="C2" s="40">
        <v>489430.85</v>
      </c>
    </row>
    <row r="3" spans="1:3" ht="15.75" customHeight="1">
      <c r="A3" s="33" t="s">
        <v>408</v>
      </c>
      <c r="B3" s="38">
        <v>438797</v>
      </c>
      <c r="C3" s="40">
        <v>408288</v>
      </c>
    </row>
    <row r="4" spans="1:3" ht="15.75" customHeight="1">
      <c r="A4" s="33" t="s">
        <v>409</v>
      </c>
      <c r="B4" s="38">
        <v>18494.099999999999</v>
      </c>
      <c r="C4" s="40">
        <v>25453.27</v>
      </c>
    </row>
    <row r="5" spans="1:3" ht="15.75" customHeight="1">
      <c r="A5" s="33" t="s">
        <v>410</v>
      </c>
      <c r="B5" s="38">
        <v>39223.08</v>
      </c>
      <c r="C5" s="40">
        <v>49289.58</v>
      </c>
    </row>
    <row r="6" spans="1:3" ht="15.75" customHeight="1">
      <c r="A6" s="33" t="s">
        <v>434</v>
      </c>
      <c r="B6" s="38">
        <v>1262.55</v>
      </c>
      <c r="C6" s="40">
        <v>0</v>
      </c>
    </row>
    <row r="7" spans="1:3" ht="15.75" customHeight="1">
      <c r="A7" s="33" t="s">
        <v>411</v>
      </c>
      <c r="B7" s="39">
        <v>-50427.54</v>
      </c>
      <c r="C7" s="40">
        <v>-35479.49</v>
      </c>
    </row>
    <row r="8" spans="1:3" ht="15.75" customHeight="1">
      <c r="A8" s="33" t="s">
        <v>412</v>
      </c>
      <c r="B8" s="38">
        <v>1136785.23</v>
      </c>
      <c r="C8" s="40">
        <v>914095.95</v>
      </c>
    </row>
    <row r="9" spans="1:3" ht="15.75" customHeight="1">
      <c r="A9" s="33" t="s">
        <v>413</v>
      </c>
      <c r="B9" s="38">
        <v>514015.24</v>
      </c>
      <c r="C9" s="40">
        <v>377783.94</v>
      </c>
    </row>
    <row r="10" spans="1:3" ht="15.75" customHeight="1">
      <c r="A10" s="33" t="s">
        <v>414</v>
      </c>
      <c r="B10" s="38">
        <v>622769.99</v>
      </c>
      <c r="C10" s="40">
        <v>570693.14</v>
      </c>
    </row>
    <row r="11" spans="1:3" ht="15.75" customHeight="1">
      <c r="A11" s="33" t="s">
        <v>415</v>
      </c>
      <c r="B11" s="38">
        <v>-515820.48</v>
      </c>
      <c r="C11" s="40">
        <v>-416179.79</v>
      </c>
    </row>
    <row r="12" spans="1:3" ht="15.75" customHeight="1">
      <c r="A12" s="33" t="s">
        <v>416</v>
      </c>
      <c r="B12" s="38">
        <v>-384165.48</v>
      </c>
      <c r="C12" s="40">
        <v>-302311.7</v>
      </c>
    </row>
    <row r="13" spans="1:3" ht="15.75" customHeight="1">
      <c r="A13" s="33" t="s">
        <v>417</v>
      </c>
      <c r="B13" s="38">
        <v>-129655</v>
      </c>
      <c r="C13" s="40">
        <v>-113868.09</v>
      </c>
    </row>
    <row r="14" spans="1:3" ht="15.75" customHeight="1">
      <c r="A14" s="33" t="s">
        <v>418</v>
      </c>
      <c r="B14" s="38">
        <v>-1031143.11</v>
      </c>
      <c r="C14" s="40">
        <v>-854655.07</v>
      </c>
    </row>
    <row r="15" spans="1:3" ht="15.75" customHeight="1">
      <c r="A15" s="33" t="s">
        <v>419</v>
      </c>
      <c r="B15" s="38">
        <v>-331597.67</v>
      </c>
      <c r="C15" s="40">
        <v>-349171.49</v>
      </c>
    </row>
    <row r="16" spans="1:3" ht="15.75" customHeight="1">
      <c r="A16" s="33" t="s">
        <v>420</v>
      </c>
      <c r="B16" s="38">
        <v>-92325.06</v>
      </c>
      <c r="C16" s="40">
        <v>-80621.279999999999</v>
      </c>
    </row>
    <row r="17" spans="1:3" ht="15.75" customHeight="1">
      <c r="A17" s="33" t="s">
        <v>421</v>
      </c>
      <c r="B17" s="38">
        <v>0</v>
      </c>
      <c r="C17" s="40">
        <v>0</v>
      </c>
    </row>
    <row r="18" spans="1:3" ht="15.75" customHeight="1">
      <c r="A18" s="33" t="s">
        <v>422</v>
      </c>
      <c r="B18" s="38">
        <v>-607220.39</v>
      </c>
      <c r="C18" s="40">
        <v>-424862.3</v>
      </c>
    </row>
    <row r="19" spans="1:3" ht="15.75" customHeight="1">
      <c r="A19" s="33" t="s">
        <v>423</v>
      </c>
      <c r="B19" s="38">
        <v>-23947.75</v>
      </c>
      <c r="C19" s="40">
        <v>-39653.35</v>
      </c>
    </row>
    <row r="20" spans="1:3" ht="15.75" customHeight="1">
      <c r="A20" s="33" t="s">
        <v>433</v>
      </c>
      <c r="B20" s="38">
        <v>1836.45</v>
      </c>
      <c r="C20" s="40">
        <v>0</v>
      </c>
    </row>
    <row r="21" spans="1:3" ht="15.75" customHeight="1">
      <c r="A21" s="33" t="s">
        <v>424</v>
      </c>
      <c r="B21" s="38">
        <v>0</v>
      </c>
      <c r="C21" s="40">
        <v>0</v>
      </c>
    </row>
    <row r="22" spans="1:3" ht="15.75" customHeight="1">
      <c r="A22" s="33" t="s">
        <v>425</v>
      </c>
      <c r="B22" s="38">
        <v>6084.58</v>
      </c>
      <c r="C22" s="40">
        <v>2150.2399999999998</v>
      </c>
    </row>
    <row r="23" spans="1:3" ht="15.75" customHeight="1">
      <c r="A23" s="33" t="s">
        <v>426</v>
      </c>
      <c r="B23" s="38">
        <v>362.89</v>
      </c>
      <c r="C23" s="40">
        <v>11.58</v>
      </c>
    </row>
    <row r="24" spans="1:3" ht="15.75" customHeight="1">
      <c r="A24" s="33" t="s">
        <v>427</v>
      </c>
      <c r="B24" s="38">
        <v>-2309.61</v>
      </c>
      <c r="C24" s="40">
        <v>-2309.61</v>
      </c>
    </row>
    <row r="25" spans="1:3" ht="15.75" customHeight="1">
      <c r="A25" s="33" t="s">
        <v>428</v>
      </c>
      <c r="B25" s="38">
        <v>0</v>
      </c>
      <c r="C25" s="40">
        <v>0</v>
      </c>
    </row>
    <row r="26" spans="1:3" ht="15.75" customHeight="1">
      <c r="A26" s="33" t="s">
        <v>429</v>
      </c>
      <c r="B26" s="41">
        <f>SUM(B2,B6,B8,B20,B22,B23)</f>
        <v>1642845.88</v>
      </c>
      <c r="C26" s="41">
        <f>SUM(C2,C8,C22,C23)</f>
        <v>1405688.6199999999</v>
      </c>
    </row>
    <row r="27" spans="1:3" ht="15.75" customHeight="1">
      <c r="A27" s="33" t="s">
        <v>430</v>
      </c>
      <c r="B27" s="41">
        <f>SUM(B7,B11,B14,B19,B24)</f>
        <v>-1623648.49</v>
      </c>
      <c r="C27" s="41">
        <f>SUM(C7,C11,C14,C19,C24)</f>
        <v>-1348277.31</v>
      </c>
    </row>
    <row r="28" spans="1:3" ht="15.75" customHeight="1">
      <c r="A28" s="34" t="s">
        <v>431</v>
      </c>
      <c r="B28" s="42">
        <f>SUM(B26:B27)</f>
        <v>19197.389999999898</v>
      </c>
      <c r="C28" s="42">
        <f>SUM(C26:C27)</f>
        <v>57411.309999999823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2023</vt:lpstr>
      <vt:lpstr>COMPARATIVO</vt:lpstr>
    </vt:vector>
  </TitlesOfParts>
  <Company>UPV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anavarro</dc:creator>
  <cp:lastModifiedBy>anavarro</cp:lastModifiedBy>
  <dcterms:created xsi:type="dcterms:W3CDTF">2022-05-19T20:42:15Z</dcterms:created>
  <dcterms:modified xsi:type="dcterms:W3CDTF">2022-06-13T09:38:09Z</dcterms:modified>
</cp:coreProperties>
</file>